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Z2024_stafety\"/>
    </mc:Choice>
  </mc:AlternateContent>
  <xr:revisionPtr revIDLastSave="0" documentId="13_ncr:1_{7506AD1D-C0A8-4969-95F1-63540C388AC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ÚVOD" sheetId="15" r:id="rId1"/>
    <sheet name="ŽÁKYNĚ" sheetId="10" r:id="rId2"/>
    <sheet name="ŽÁCI" sheetId="11" r:id="rId3"/>
    <sheet name="ŽENY" sheetId="12" r:id="rId4"/>
    <sheet name="MUŽI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4" l="1"/>
  <c r="F27" i="14" s="1"/>
  <c r="D26" i="14"/>
  <c r="D24" i="14"/>
  <c r="D23" i="14"/>
  <c r="D21" i="14"/>
  <c r="D20" i="14"/>
  <c r="F20" i="14" s="1"/>
  <c r="D18" i="14"/>
  <c r="D17" i="14"/>
  <c r="F17" i="14" s="1"/>
  <c r="D15" i="14"/>
  <c r="F15" i="14" s="1"/>
  <c r="D14" i="14"/>
  <c r="F14" i="14" s="1"/>
  <c r="D12" i="14"/>
  <c r="F12" i="14" s="1"/>
  <c r="D11" i="14"/>
  <c r="F11" i="14" s="1"/>
  <c r="D9" i="14"/>
  <c r="F9" i="14" s="1"/>
  <c r="D8" i="14"/>
  <c r="F8" i="14" s="1"/>
  <c r="D6" i="14"/>
  <c r="D5" i="14"/>
  <c r="F30" i="12"/>
  <c r="D29" i="12"/>
  <c r="F29" i="12" s="1"/>
  <c r="D27" i="12"/>
  <c r="F27" i="12" s="1"/>
  <c r="D26" i="12"/>
  <c r="F26" i="12" s="1"/>
  <c r="D24" i="12"/>
  <c r="F24" i="12" s="1"/>
  <c r="D23" i="12"/>
  <c r="F23" i="12" s="1"/>
  <c r="D21" i="12"/>
  <c r="F21" i="12" s="1"/>
  <c r="D20" i="12"/>
  <c r="F20" i="12" s="1"/>
  <c r="D18" i="12"/>
  <c r="F18" i="12" s="1"/>
  <c r="D17" i="12"/>
  <c r="F17" i="12" s="1"/>
  <c r="D15" i="12"/>
  <c r="F15" i="12" s="1"/>
  <c r="D14" i="12"/>
  <c r="F14" i="12" s="1"/>
  <c r="F12" i="12"/>
  <c r="D11" i="12"/>
  <c r="D9" i="12"/>
  <c r="F9" i="12" s="1"/>
  <c r="D8" i="12"/>
  <c r="F8" i="12" s="1"/>
  <c r="D6" i="12"/>
  <c r="D5" i="12"/>
  <c r="Q30" i="12"/>
  <c r="R30" i="12" s="1"/>
  <c r="Q29" i="12"/>
  <c r="R29" i="12" s="1"/>
  <c r="Q28" i="12"/>
  <c r="R28" i="12" s="1"/>
  <c r="F28" i="12"/>
  <c r="Q27" i="12"/>
  <c r="R27" i="12" s="1"/>
  <c r="Q26" i="12"/>
  <c r="R26" i="12" s="1"/>
  <c r="Q25" i="12"/>
  <c r="R25" i="12" s="1"/>
  <c r="F25" i="12"/>
  <c r="Q24" i="12"/>
  <c r="R24" i="12" s="1"/>
  <c r="Q23" i="12"/>
  <c r="R23" i="12" s="1"/>
  <c r="Q22" i="12"/>
  <c r="R22" i="12" s="1"/>
  <c r="F22" i="12"/>
  <c r="Q21" i="12"/>
  <c r="R21" i="12" s="1"/>
  <c r="Q20" i="12"/>
  <c r="R20" i="12" s="1"/>
  <c r="Q19" i="12"/>
  <c r="R19" i="12" s="1"/>
  <c r="F19" i="12"/>
  <c r="Q18" i="12"/>
  <c r="R18" i="12" s="1"/>
  <c r="Q17" i="12"/>
  <c r="R17" i="12" s="1"/>
  <c r="Q16" i="12"/>
  <c r="R16" i="12" s="1"/>
  <c r="F16" i="12"/>
  <c r="Q15" i="12"/>
  <c r="R15" i="12" s="1"/>
  <c r="Q14" i="12"/>
  <c r="R14" i="12" s="1"/>
  <c r="Q13" i="12"/>
  <c r="R13" i="12" s="1"/>
  <c r="F13" i="12"/>
  <c r="Q12" i="12"/>
  <c r="R12" i="12" s="1"/>
  <c r="Q11" i="12"/>
  <c r="R11" i="12" s="1"/>
  <c r="F11" i="12"/>
  <c r="Q10" i="12"/>
  <c r="R10" i="12" s="1"/>
  <c r="F10" i="12"/>
  <c r="Q9" i="12"/>
  <c r="R9" i="12" s="1"/>
  <c r="Q8" i="12"/>
  <c r="R8" i="12" s="1"/>
  <c r="Q7" i="12"/>
  <c r="R7" i="12" s="1"/>
  <c r="F7" i="12"/>
  <c r="Q6" i="12"/>
  <c r="R6" i="12" s="1"/>
  <c r="F6" i="12"/>
  <c r="Q5" i="12"/>
  <c r="R5" i="12" s="1"/>
  <c r="F5" i="12"/>
  <c r="Q4" i="12"/>
  <c r="R4" i="12" s="1"/>
  <c r="F4" i="12"/>
  <c r="D18" i="11"/>
  <c r="F18" i="11" s="1"/>
  <c r="D17" i="11"/>
  <c r="F17" i="11" s="1"/>
  <c r="D15" i="11"/>
  <c r="F15" i="11" s="1"/>
  <c r="D14" i="11"/>
  <c r="F14" i="11" s="1"/>
  <c r="D12" i="11"/>
  <c r="F12" i="11" s="1"/>
  <c r="D11" i="11"/>
  <c r="F11" i="11" s="1"/>
  <c r="D9" i="11"/>
  <c r="F9" i="11" s="1"/>
  <c r="D8" i="11"/>
  <c r="F8" i="11" s="1"/>
  <c r="D6" i="11"/>
  <c r="F6" i="11" s="1"/>
  <c r="D5" i="11"/>
  <c r="F5" i="11" s="1"/>
  <c r="F18" i="10"/>
  <c r="D17" i="10"/>
  <c r="F17" i="10" s="1"/>
  <c r="D15" i="10"/>
  <c r="F15" i="10" s="1"/>
  <c r="D14" i="10"/>
  <c r="F14" i="10" s="1"/>
  <c r="D12" i="10"/>
  <c r="D11" i="10"/>
  <c r="D9" i="10"/>
  <c r="F9" i="10" s="1"/>
  <c r="D8" i="10"/>
  <c r="F8" i="10" s="1"/>
  <c r="D6" i="10"/>
  <c r="F6" i="10" s="1"/>
  <c r="D5" i="10"/>
  <c r="F5" i="10" s="1"/>
  <c r="Q15" i="10"/>
  <c r="R15" i="10" s="1"/>
  <c r="Q14" i="10"/>
  <c r="R14" i="10" s="1"/>
  <c r="Q13" i="10"/>
  <c r="R13" i="10" s="1"/>
  <c r="F13" i="10"/>
  <c r="Q18" i="10"/>
  <c r="R18" i="10" s="1"/>
  <c r="Q17" i="10"/>
  <c r="R17" i="10" s="1"/>
  <c r="Q16" i="10"/>
  <c r="R16" i="10" s="1"/>
  <c r="F16" i="10"/>
  <c r="Q9" i="10"/>
  <c r="R9" i="10" s="1"/>
  <c r="Q8" i="10"/>
  <c r="R8" i="10" s="1"/>
  <c r="Q7" i="10"/>
  <c r="R7" i="10" s="1"/>
  <c r="F7" i="10"/>
  <c r="T7" i="10" s="1"/>
  <c r="U7" i="10" s="1"/>
  <c r="Q6" i="10"/>
  <c r="R6" i="10" s="1"/>
  <c r="Q5" i="10"/>
  <c r="R5" i="10" s="1"/>
  <c r="Q4" i="10"/>
  <c r="R4" i="10" s="1"/>
  <c r="F4" i="10"/>
  <c r="Q27" i="14"/>
  <c r="R27" i="14" s="1"/>
  <c r="Q26" i="14"/>
  <c r="R26" i="14" s="1"/>
  <c r="F26" i="14"/>
  <c r="Q25" i="14"/>
  <c r="R25" i="14" s="1"/>
  <c r="F25" i="14"/>
  <c r="Q24" i="14"/>
  <c r="R24" i="14" s="1"/>
  <c r="F24" i="14"/>
  <c r="Q23" i="14"/>
  <c r="R23" i="14" s="1"/>
  <c r="F23" i="14"/>
  <c r="Q22" i="14"/>
  <c r="R22" i="14" s="1"/>
  <c r="F22" i="14"/>
  <c r="Q21" i="14"/>
  <c r="R21" i="14" s="1"/>
  <c r="F21" i="14"/>
  <c r="Q20" i="14"/>
  <c r="R20" i="14" s="1"/>
  <c r="Q19" i="14"/>
  <c r="R19" i="14" s="1"/>
  <c r="F19" i="14"/>
  <c r="Q15" i="14"/>
  <c r="R15" i="14" s="1"/>
  <c r="Q14" i="14"/>
  <c r="R14" i="14" s="1"/>
  <c r="Q13" i="14"/>
  <c r="R13" i="14" s="1"/>
  <c r="F13" i="14"/>
  <c r="Q18" i="14"/>
  <c r="R18" i="14" s="1"/>
  <c r="F18" i="14"/>
  <c r="Q17" i="14"/>
  <c r="R17" i="14" s="1"/>
  <c r="Q16" i="14"/>
  <c r="R16" i="14" s="1"/>
  <c r="F16" i="14"/>
  <c r="Q12" i="14"/>
  <c r="R12" i="14" s="1"/>
  <c r="Q11" i="14"/>
  <c r="R11" i="14" s="1"/>
  <c r="Q10" i="14"/>
  <c r="R10" i="14" s="1"/>
  <c r="F10" i="14"/>
  <c r="Q9" i="14"/>
  <c r="R9" i="14" s="1"/>
  <c r="Q8" i="14"/>
  <c r="R8" i="14" s="1"/>
  <c r="Q7" i="14"/>
  <c r="R7" i="14" s="1"/>
  <c r="F7" i="14"/>
  <c r="Q9" i="11"/>
  <c r="R9" i="11" s="1"/>
  <c r="Q8" i="11"/>
  <c r="R8" i="11" s="1"/>
  <c r="Q7" i="11"/>
  <c r="R7" i="11" s="1"/>
  <c r="F7" i="11"/>
  <c r="Q18" i="11"/>
  <c r="R18" i="11" s="1"/>
  <c r="Q17" i="11"/>
  <c r="R17" i="11" s="1"/>
  <c r="Q16" i="11"/>
  <c r="R16" i="11" s="1"/>
  <c r="F16" i="11"/>
  <c r="Q12" i="11"/>
  <c r="R12" i="11" s="1"/>
  <c r="Q11" i="11"/>
  <c r="R11" i="11" s="1"/>
  <c r="Q10" i="11"/>
  <c r="R10" i="11" s="1"/>
  <c r="F10" i="11"/>
  <c r="Q15" i="11"/>
  <c r="R15" i="11" s="1"/>
  <c r="Q14" i="11"/>
  <c r="R14" i="11" s="1"/>
  <c r="Q13" i="11"/>
  <c r="R13" i="11" s="1"/>
  <c r="F13" i="11"/>
  <c r="Q6" i="11"/>
  <c r="R6" i="11" s="1"/>
  <c r="Q5" i="11"/>
  <c r="R5" i="11" s="1"/>
  <c r="Q4" i="11"/>
  <c r="R4" i="11" s="1"/>
  <c r="F4" i="11"/>
  <c r="T8" i="14" l="1"/>
  <c r="U8" i="14" s="1"/>
  <c r="T12" i="14"/>
  <c r="U12" i="14" s="1"/>
  <c r="T6" i="11"/>
  <c r="U6" i="11" s="1"/>
  <c r="T8" i="11"/>
  <c r="U8" i="11" s="1"/>
  <c r="T9" i="14"/>
  <c r="U9" i="14" s="1"/>
  <c r="T15" i="14"/>
  <c r="U15" i="14" s="1"/>
  <c r="T24" i="14"/>
  <c r="U24" i="14" s="1"/>
  <c r="T21" i="14"/>
  <c r="U21" i="14" s="1"/>
  <c r="T10" i="14"/>
  <c r="U10" i="14" s="1"/>
  <c r="T18" i="14"/>
  <c r="U18" i="14" s="1"/>
  <c r="T6" i="12"/>
  <c r="U6" i="12" s="1"/>
  <c r="T10" i="12"/>
  <c r="U10" i="12" s="1"/>
  <c r="T26" i="12"/>
  <c r="U26" i="12" s="1"/>
  <c r="T15" i="12"/>
  <c r="U15" i="12" s="1"/>
  <c r="T11" i="12"/>
  <c r="U11" i="12" s="1"/>
  <c r="T23" i="12"/>
  <c r="U23" i="12" s="1"/>
  <c r="T27" i="12"/>
  <c r="U27" i="12" s="1"/>
  <c r="T30" i="12"/>
  <c r="U30" i="12" s="1"/>
  <c r="T16" i="12"/>
  <c r="U16" i="12" s="1"/>
  <c r="T8" i="12"/>
  <c r="U8" i="12" s="1"/>
  <c r="T20" i="12"/>
  <c r="U20" i="12" s="1"/>
  <c r="T13" i="12"/>
  <c r="U13" i="12" s="1"/>
  <c r="T9" i="12"/>
  <c r="U9" i="12" s="1"/>
  <c r="T17" i="12"/>
  <c r="U17" i="12" s="1"/>
  <c r="T14" i="12"/>
  <c r="U14" i="12" s="1"/>
  <c r="T28" i="12"/>
  <c r="U28" i="12" s="1"/>
  <c r="T7" i="12"/>
  <c r="U7" i="12" s="1"/>
  <c r="T19" i="12"/>
  <c r="U19" i="12" s="1"/>
  <c r="T22" i="12"/>
  <c r="U22" i="12" s="1"/>
  <c r="T12" i="12"/>
  <c r="U12" i="12" s="1"/>
  <c r="T29" i="12"/>
  <c r="U29" i="12" s="1"/>
  <c r="T4" i="12"/>
  <c r="U4" i="12" s="1"/>
  <c r="T5" i="12"/>
  <c r="U5" i="12" s="1"/>
  <c r="T21" i="12"/>
  <c r="U21" i="12" s="1"/>
  <c r="T18" i="12"/>
  <c r="U18" i="12" s="1"/>
  <c r="T24" i="12"/>
  <c r="U24" i="12" s="1"/>
  <c r="T25" i="12"/>
  <c r="U25" i="12" s="1"/>
  <c r="T5" i="11"/>
  <c r="U5" i="11" s="1"/>
  <c r="T9" i="11"/>
  <c r="U9" i="11" s="1"/>
  <c r="T10" i="11"/>
  <c r="U10" i="11" s="1"/>
  <c r="T15" i="10"/>
  <c r="U15" i="10" s="1"/>
  <c r="T18" i="10"/>
  <c r="U18" i="10" s="1"/>
  <c r="T12" i="11"/>
  <c r="U12" i="11" s="1"/>
  <c r="T13" i="11"/>
  <c r="U13" i="11" s="1"/>
  <c r="T15" i="11"/>
  <c r="U15" i="11" s="1"/>
  <c r="T19" i="14"/>
  <c r="U19" i="14" s="1"/>
  <c r="T4" i="11"/>
  <c r="U4" i="11" s="1"/>
  <c r="T14" i="11"/>
  <c r="U14" i="11" s="1"/>
  <c r="T16" i="11"/>
  <c r="U16" i="11" s="1"/>
  <c r="T18" i="11"/>
  <c r="U18" i="11" s="1"/>
  <c r="T16" i="14"/>
  <c r="U16" i="14" s="1"/>
  <c r="T23" i="14"/>
  <c r="U23" i="14" s="1"/>
  <c r="T25" i="14"/>
  <c r="U25" i="14" s="1"/>
  <c r="T13" i="10"/>
  <c r="U13" i="10" s="1"/>
  <c r="T27" i="14"/>
  <c r="U27" i="14" s="1"/>
  <c r="T4" i="10"/>
  <c r="U4" i="10" s="1"/>
  <c r="T6" i="10"/>
  <c r="U6" i="10" s="1"/>
  <c r="T9" i="10"/>
  <c r="U9" i="10" s="1"/>
  <c r="T11" i="14"/>
  <c r="U11" i="14" s="1"/>
  <c r="T14" i="10"/>
  <c r="U14" i="10" s="1"/>
  <c r="T16" i="10"/>
  <c r="U16" i="10" s="1"/>
  <c r="T17" i="10"/>
  <c r="U17" i="10" s="1"/>
  <c r="T8" i="10"/>
  <c r="U8" i="10" s="1"/>
  <c r="T5" i="10"/>
  <c r="U5" i="10" s="1"/>
  <c r="T26" i="14"/>
  <c r="U26" i="14" s="1"/>
  <c r="T22" i="14"/>
  <c r="U22" i="14" s="1"/>
  <c r="T20" i="14"/>
  <c r="U20" i="14" s="1"/>
  <c r="T13" i="14"/>
  <c r="U13" i="14" s="1"/>
  <c r="T14" i="14"/>
  <c r="U14" i="14" s="1"/>
  <c r="T17" i="14"/>
  <c r="U17" i="14" s="1"/>
  <c r="T7" i="14"/>
  <c r="U7" i="14" s="1"/>
  <c r="T7" i="11"/>
  <c r="U7" i="11" s="1"/>
  <c r="T17" i="11"/>
  <c r="U17" i="11" s="1"/>
  <c r="T11" i="11"/>
  <c r="U11" i="11" s="1"/>
  <c r="W4" i="11"/>
  <c r="X4" i="11" s="1"/>
  <c r="Q12" i="10"/>
  <c r="R12" i="10" s="1"/>
  <c r="F12" i="10"/>
  <c r="Q11" i="10"/>
  <c r="R11" i="10" s="1"/>
  <c r="F11" i="10"/>
  <c r="Q10" i="10"/>
  <c r="R10" i="10" s="1"/>
  <c r="F10" i="10"/>
  <c r="Q6" i="14"/>
  <c r="R6" i="14" s="1"/>
  <c r="F6" i="14"/>
  <c r="Q5" i="14"/>
  <c r="R5" i="14" s="1"/>
  <c r="F5" i="14"/>
  <c r="Q4" i="14"/>
  <c r="R4" i="14" s="1"/>
  <c r="F4" i="14"/>
  <c r="W10" i="14" l="1"/>
  <c r="X10" i="14" s="1"/>
  <c r="W13" i="12"/>
  <c r="X13" i="12" s="1"/>
  <c r="W28" i="12"/>
  <c r="X28" i="12" s="1"/>
  <c r="W16" i="12"/>
  <c r="X16" i="12" s="1"/>
  <c r="W7" i="12"/>
  <c r="X7" i="12" s="1"/>
  <c r="W13" i="11"/>
  <c r="X13" i="11" s="1"/>
  <c r="W10" i="12"/>
  <c r="X10" i="12" s="1"/>
  <c r="V26" i="12"/>
  <c r="W19" i="12"/>
  <c r="X19" i="12" s="1"/>
  <c r="V24" i="12"/>
  <c r="V20" i="12"/>
  <c r="V18" i="12"/>
  <c r="V16" i="12"/>
  <c r="V7" i="12"/>
  <c r="V9" i="12"/>
  <c r="V30" i="12"/>
  <c r="V19" i="12"/>
  <c r="W4" i="12"/>
  <c r="X4" i="12" s="1"/>
  <c r="V8" i="12"/>
  <c r="V29" i="12"/>
  <c r="V15" i="12"/>
  <c r="V21" i="12"/>
  <c r="V10" i="12"/>
  <c r="W22" i="12"/>
  <c r="X22" i="12" s="1"/>
  <c r="V14" i="12"/>
  <c r="W25" i="12"/>
  <c r="X25" i="12" s="1"/>
  <c r="V25" i="12"/>
  <c r="V12" i="12"/>
  <c r="V5" i="12"/>
  <c r="V27" i="12"/>
  <c r="V22" i="12"/>
  <c r="V28" i="12"/>
  <c r="V23" i="12"/>
  <c r="V17" i="12"/>
  <c r="V13" i="12"/>
  <c r="V6" i="12"/>
  <c r="V4" i="12"/>
  <c r="V11" i="12"/>
  <c r="V8" i="11"/>
  <c r="T4" i="14"/>
  <c r="U4" i="14" s="1"/>
  <c r="T6" i="14"/>
  <c r="U6" i="14" s="1"/>
  <c r="V9" i="11"/>
  <c r="W13" i="10"/>
  <c r="X13" i="10" s="1"/>
  <c r="W16" i="10"/>
  <c r="X16" i="10" s="1"/>
  <c r="W7" i="10"/>
  <c r="X7" i="10" s="1"/>
  <c r="W4" i="10"/>
  <c r="X4" i="10" s="1"/>
  <c r="W25" i="14"/>
  <c r="X25" i="14" s="1"/>
  <c r="W22" i="14"/>
  <c r="X22" i="14" s="1"/>
  <c r="W19" i="14"/>
  <c r="X19" i="14" s="1"/>
  <c r="W13" i="14"/>
  <c r="X13" i="14" s="1"/>
  <c r="W16" i="14"/>
  <c r="X16" i="14" s="1"/>
  <c r="V17" i="11"/>
  <c r="V18" i="11"/>
  <c r="V11" i="11"/>
  <c r="W7" i="14"/>
  <c r="X7" i="14" s="1"/>
  <c r="V7" i="11"/>
  <c r="W7" i="11"/>
  <c r="X7" i="11" s="1"/>
  <c r="W16" i="11"/>
  <c r="X16" i="11" s="1"/>
  <c r="V16" i="11"/>
  <c r="V6" i="11"/>
  <c r="V13" i="11"/>
  <c r="W10" i="11"/>
  <c r="X10" i="11" s="1"/>
  <c r="V15" i="11"/>
  <c r="V4" i="11"/>
  <c r="V10" i="11"/>
  <c r="V5" i="11"/>
  <c r="V12" i="11"/>
  <c r="V14" i="11"/>
  <c r="T12" i="10"/>
  <c r="U12" i="10" s="1"/>
  <c r="T5" i="14"/>
  <c r="U5" i="14" s="1"/>
  <c r="T11" i="10"/>
  <c r="U11" i="10" s="1"/>
  <c r="T10" i="10"/>
  <c r="U10" i="10" s="1"/>
  <c r="V12" i="14" l="1"/>
  <c r="W4" i="14"/>
  <c r="X4" i="14" s="1"/>
  <c r="V20" i="14"/>
  <c r="V7" i="14"/>
  <c r="Y4" i="12"/>
  <c r="Y16" i="12"/>
  <c r="Y19" i="12"/>
  <c r="Y7" i="12"/>
  <c r="Y13" i="12"/>
  <c r="Y25" i="12"/>
  <c r="Y28" i="12"/>
  <c r="Y10" i="12"/>
  <c r="Y22" i="12"/>
  <c r="Y7" i="11"/>
  <c r="V11" i="14"/>
  <c r="V13" i="14"/>
  <c r="V23" i="14"/>
  <c r="V18" i="14"/>
  <c r="V21" i="14"/>
  <c r="V25" i="14"/>
  <c r="V24" i="14"/>
  <c r="V19" i="14"/>
  <c r="V15" i="14"/>
  <c r="V27" i="14"/>
  <c r="V17" i="14"/>
  <c r="V8" i="14"/>
  <c r="V10" i="14"/>
  <c r="V22" i="14"/>
  <c r="V9" i="14"/>
  <c r="V16" i="14"/>
  <c r="V26" i="14"/>
  <c r="V14" i="14"/>
  <c r="Y16" i="11"/>
  <c r="Y4" i="11"/>
  <c r="Y13" i="11"/>
  <c r="Y10" i="11"/>
  <c r="W10" i="10"/>
  <c r="X10" i="10" s="1"/>
  <c r="Y10" i="14" l="1"/>
  <c r="Y16" i="14"/>
  <c r="Y19" i="14"/>
  <c r="Y7" i="14"/>
  <c r="Y13" i="14"/>
  <c r="Y22" i="14"/>
  <c r="Y25" i="14"/>
  <c r="V5" i="14"/>
  <c r="V4" i="14"/>
  <c r="V6" i="14"/>
  <c r="Y4" i="14" l="1"/>
  <c r="V17" i="10" l="1"/>
  <c r="V6" i="10"/>
  <c r="V8" i="10"/>
  <c r="V4" i="10"/>
  <c r="V16" i="10"/>
  <c r="V5" i="10"/>
  <c r="V14" i="10"/>
  <c r="V7" i="10"/>
  <c r="V9" i="10"/>
  <c r="V13" i="10"/>
  <c r="V18" i="10"/>
  <c r="V15" i="10"/>
  <c r="V12" i="10"/>
  <c r="V11" i="10"/>
  <c r="V10" i="10"/>
  <c r="Y13" i="10" l="1"/>
  <c r="Y7" i="10"/>
  <c r="Y16" i="10"/>
  <c r="Y10" i="10"/>
</calcChain>
</file>

<file path=xl/sharedStrings.xml><?xml version="1.0" encoding="utf-8"?>
<sst xmlns="http://schemas.openxmlformats.org/spreadsheetml/2006/main" count="240" uniqueCount="122">
  <si>
    <t>POŘ. ČÍSLO</t>
  </si>
  <si>
    <t>ODDÍL</t>
  </si>
  <si>
    <t>CÍLOVÝ ČAS</t>
  </si>
  <si>
    <t>ČAS NA TRATI</t>
  </si>
  <si>
    <t>TRESTNÉ MINUTY</t>
  </si>
  <si>
    <t>VÝSLEDNÝ ČAS</t>
  </si>
  <si>
    <t>PŘÍJMENÍ, JMÉNO, ROČNÍK</t>
  </si>
  <si>
    <t>START. ČAS</t>
  </si>
  <si>
    <t>U</t>
  </si>
  <si>
    <t>M</t>
  </si>
  <si>
    <t>P</t>
  </si>
  <si>
    <t>V</t>
  </si>
  <si>
    <t>PD</t>
  </si>
  <si>
    <t>TT</t>
  </si>
  <si>
    <t>D</t>
  </si>
  <si>
    <t>KPČ</t>
  </si>
  <si>
    <t>UMÍSTĚNÍ ZE VŠECH</t>
  </si>
  <si>
    <t>UMÍSTĚNÍ ŠTAFETY</t>
  </si>
  <si>
    <t>ŠTAFETA</t>
  </si>
  <si>
    <t>VÝSLEDNÝ ČAS ŠTAFETY</t>
  </si>
  <si>
    <t>Om</t>
  </si>
  <si>
    <t>Oa</t>
  </si>
  <si>
    <t>ZDRŽNÝ ČAS</t>
  </si>
  <si>
    <t>LL</t>
  </si>
  <si>
    <t>Mistrovství České republiky štafet v turistickém závodě</t>
  </si>
  <si>
    <t xml:space="preserve">ředitel závodu: </t>
  </si>
  <si>
    <t>hlavní rozhodčí:</t>
  </si>
  <si>
    <t>stavba trati:</t>
  </si>
  <si>
    <t>Kraslice</t>
  </si>
  <si>
    <t>TOM-KČT    Kralupy n.V.</t>
  </si>
  <si>
    <t>TOM STOPAŘI Mikulášovice</t>
  </si>
  <si>
    <t>TOM TULÁCI Frýdek Místek</t>
  </si>
  <si>
    <t>TZ KOMETA Brno</t>
  </si>
  <si>
    <t xml:space="preserve">Kralovice </t>
  </si>
  <si>
    <t>Hodoňovice</t>
  </si>
  <si>
    <t>Jana Buczková - Tuláci Frýdek-Místek</t>
  </si>
  <si>
    <t>Hana Mocňáková - Bohumín</t>
  </si>
  <si>
    <t>Ondřej Kološ, Roman Gach - Tuláci Frýdek-Místek</t>
  </si>
  <si>
    <t>Žlutý kvítek Palkovice</t>
  </si>
  <si>
    <t>Aneta Vaněčková 12</t>
  </si>
  <si>
    <t>Markéta Váňová 11</t>
  </si>
  <si>
    <t>Anežka Váňová 14</t>
  </si>
  <si>
    <t>Mlčochová Julie 14</t>
  </si>
  <si>
    <t>Kubalová Anežka 14</t>
  </si>
  <si>
    <t>Přidalová Veronika 11</t>
  </si>
  <si>
    <t>Kamenická Rebeka 13</t>
  </si>
  <si>
    <t>Uhlířová Hana 11</t>
  </si>
  <si>
    <t>Dobešová Aneta 16</t>
  </si>
  <si>
    <t>Dobešová Ella 14</t>
  </si>
  <si>
    <t>Němcová Anežka 11</t>
  </si>
  <si>
    <t xml:space="preserve"> Kalousková Adéla 15</t>
  </si>
  <si>
    <t>Koláček David 13</t>
  </si>
  <si>
    <t>Kozel Teo 13</t>
  </si>
  <si>
    <t>Tuza Vojtěch 11</t>
  </si>
  <si>
    <t>Jaroslav Beran 11</t>
  </si>
  <si>
    <t>Štěpán Homolka 12</t>
  </si>
  <si>
    <t>Martin Bína 10</t>
  </si>
  <si>
    <t>Fojta Adam 12</t>
  </si>
  <si>
    <t>Vejražka David 14</t>
  </si>
  <si>
    <t>Patrik Kalousek 12</t>
  </si>
  <si>
    <t>Sedlák Filip 14</t>
  </si>
  <si>
    <t>Malinovský Ondřej 14</t>
  </si>
  <si>
    <t>Kozel Antonín 11</t>
  </si>
  <si>
    <t>Řezníček Michal 11</t>
  </si>
  <si>
    <t>Kološ Václav 10</t>
  </si>
  <si>
    <t>Tuzová Klára 09</t>
  </si>
  <si>
    <t>Ocelka Lenka 76</t>
  </si>
  <si>
    <t>Slabáková Lenka 66</t>
  </si>
  <si>
    <t>Buczková Jana 75</t>
  </si>
  <si>
    <t>Konopáčová Leona 79</t>
  </si>
  <si>
    <t>Žálková Daniela 74</t>
  </si>
  <si>
    <t>Kopřivová Marie 09</t>
  </si>
  <si>
    <t>Krčová Viktorie 07</t>
  </si>
  <si>
    <t>Žálková Magdaléna 06</t>
  </si>
  <si>
    <t>Konštátská Anna 07</t>
  </si>
  <si>
    <t>Kresaňová Zuzana 07</t>
  </si>
  <si>
    <t>Vavříková Lucie 88</t>
  </si>
  <si>
    <t>Buncová Klára 03</t>
  </si>
  <si>
    <t>Rosáková Blanka 93</t>
  </si>
  <si>
    <t>Wagnerová Marie 01</t>
  </si>
  <si>
    <t>Procházková Ladislava 74</t>
  </si>
  <si>
    <t>Wagnerová Magdaléna 03</t>
  </si>
  <si>
    <t>Magnusková Veronika 00</t>
  </si>
  <si>
    <t>Horáková Lucie 06</t>
  </si>
  <si>
    <t>Tkáčová Karolína 97</t>
  </si>
  <si>
    <t>Divočáci Frýdlant</t>
  </si>
  <si>
    <t>Buczková Beata 03</t>
  </si>
  <si>
    <t>Kresaňová Helena 05</t>
  </si>
  <si>
    <t>Konopáčová Vendula 07</t>
  </si>
  <si>
    <t>Kahánková Iva 89</t>
  </si>
  <si>
    <t>Ermisová Ada 91</t>
  </si>
  <si>
    <t>Koláček Jan 81</t>
  </si>
  <si>
    <t>Tuza Ondřej 80</t>
  </si>
  <si>
    <t xml:space="preserve"> Přidal Radomír 73</t>
  </si>
  <si>
    <t>Konopáč Matouš 05</t>
  </si>
  <si>
    <t>Koloničný Libor 70</t>
  </si>
  <si>
    <t>Konopáč Vít 72</t>
  </si>
  <si>
    <t>Horák Dominik 07</t>
  </si>
  <si>
    <t>Prachař Daniel 02</t>
  </si>
  <si>
    <t>Humler Milan 09</t>
  </si>
  <si>
    <t>Marek Váňa 78</t>
  </si>
  <si>
    <t>Vojtěch Kozelka 03</t>
  </si>
  <si>
    <t>Václav Machek 07</t>
  </si>
  <si>
    <t>Kůsa Vojtěch 04</t>
  </si>
  <si>
    <t>Popel Mikuláš 06</t>
  </si>
  <si>
    <t xml:space="preserve"> Štefl Miroslav 72</t>
  </si>
  <si>
    <t>Horák Ondřej 99</t>
  </si>
  <si>
    <t>Matyáš Novák 04</t>
  </si>
  <si>
    <t>Kreibich Daniel 05</t>
  </si>
  <si>
    <t>Šimek Vojtěch 74</t>
  </si>
  <si>
    <t>Kalousek Petr  86</t>
  </si>
  <si>
    <t>Jan Vejrosta 91</t>
  </si>
  <si>
    <t>Jan Vavřík 90</t>
  </si>
  <si>
    <t>Jakub Hofman 02</t>
  </si>
  <si>
    <t>Fojtová Apolena 12</t>
  </si>
  <si>
    <t>Fiderická Nela 14</t>
  </si>
  <si>
    <t>Barešová Kateřina 78</t>
  </si>
  <si>
    <t>Kučová Petra 90</t>
  </si>
  <si>
    <t>Vysloužil Ondřej 10</t>
  </si>
  <si>
    <t>Bureš Petr 97</t>
  </si>
  <si>
    <t>Kresaňová Lucie 14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</si>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</sst>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$-F400]h:mm:ss\ AM/PM"/>
    <numFmt numFmtId="166" formatCode="[$-F800]dddd\,\ mmmm\ dd\,\ 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164" fontId="4" fillId="0" borderId="6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5" fontId="4" fillId="0" borderId="6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11" xfId="0" applyNumberFormat="1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21" fontId="4" fillId="0" borderId="6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 applyProtection="1">
      <alignment horizontal="center"/>
      <protection locked="0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166" fontId="14" fillId="0" borderId="0" xfId="0" applyNumberFormat="1" applyFont="1" applyAlignment="1">
      <alignment horizontal="left"/>
    </xf>
    <xf numFmtId="0" fontId="11" fillId="0" borderId="0" xfId="0" applyFont="1"/>
    <xf numFmtId="164" fontId="4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 applyProtection="1">
      <alignment horizontal="center"/>
      <protection locked="0"/>
    </xf>
    <xf numFmtId="21" fontId="4" fillId="0" borderId="0" xfId="0" applyNumberFormat="1" applyFont="1" applyAlignment="1">
      <alignment horizontal="center"/>
    </xf>
    <xf numFmtId="165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0" fontId="15" fillId="5" borderId="1" xfId="0" applyFont="1" applyFill="1" applyBorder="1"/>
    <xf numFmtId="0" fontId="15" fillId="6" borderId="1" xfId="0" applyFont="1" applyFill="1" applyBorder="1"/>
    <xf numFmtId="0" fontId="15" fillId="5" borderId="26" xfId="0" applyFont="1" applyFill="1" applyBorder="1"/>
    <xf numFmtId="0" fontId="15" fillId="6" borderId="19" xfId="0" applyFont="1" applyFill="1" applyBorder="1"/>
    <xf numFmtId="0" fontId="15" fillId="4" borderId="1" xfId="0" applyFont="1" applyFill="1" applyBorder="1"/>
    <xf numFmtId="0" fontId="15" fillId="4" borderId="5" xfId="0" applyFont="1" applyFill="1" applyBorder="1"/>
    <xf numFmtId="0" fontId="15" fillId="6" borderId="11" xfId="0" applyFont="1" applyFill="1" applyBorder="1"/>
    <xf numFmtId="0" fontId="15" fillId="6" borderId="26" xfId="0" applyFont="1" applyFill="1" applyBorder="1"/>
    <xf numFmtId="0" fontId="15" fillId="5" borderId="5" xfId="0" applyFont="1" applyFill="1" applyBorder="1"/>
    <xf numFmtId="0" fontId="15" fillId="4" borderId="4" xfId="0" applyFont="1" applyFill="1" applyBorder="1"/>
    <xf numFmtId="0" fontId="15" fillId="4" borderId="2" xfId="0" applyFont="1" applyFill="1" applyBorder="1"/>
    <xf numFmtId="0" fontId="15" fillId="4" borderId="26" xfId="0" applyFont="1" applyFill="1" applyBorder="1"/>
    <xf numFmtId="0" fontId="15" fillId="6" borderId="5" xfId="0" applyFont="1" applyFill="1" applyBorder="1"/>
    <xf numFmtId="0" fontId="15" fillId="5" borderId="11" xfId="0" applyFont="1" applyFill="1" applyBorder="1"/>
    <xf numFmtId="0" fontId="15" fillId="6" borderId="2" xfId="0" applyFont="1" applyFill="1" applyBorder="1"/>
    <xf numFmtId="0" fontId="15" fillId="4" borderId="11" xfId="0" applyFont="1" applyFill="1" applyBorder="1"/>
    <xf numFmtId="0" fontId="15" fillId="4" borderId="3" xfId="0" applyFont="1" applyFill="1" applyBorder="1"/>
    <xf numFmtId="0" fontId="15" fillId="5" borderId="2" xfId="0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6" fontId="5" fillId="0" borderId="6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1" xfId="0" applyFont="1" applyBorder="1"/>
    <xf numFmtId="46" fontId="5" fillId="0" borderId="13" xfId="0" applyNumberFormat="1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8" fillId="0" borderId="7" xfId="0" applyFont="1" applyBorder="1" applyAlignment="1">
      <alignment horizontal="center" vertical="center"/>
    </xf>
    <xf numFmtId="0" fontId="9" fillId="0" borderId="9" xfId="0" applyFont="1" applyBorder="1"/>
    <xf numFmtId="0" fontId="9" fillId="0" borderId="12" xfId="0" applyFont="1" applyBorder="1"/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6" fontId="5" fillId="0" borderId="3" xfId="0" applyNumberFormat="1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9" fillId="0" borderId="0" xfId="0" applyFont="1"/>
    <xf numFmtId="0" fontId="15" fillId="6" borderId="8" xfId="0" applyFont="1" applyFill="1" applyBorder="1"/>
    <xf numFmtId="0" fontId="15" fillId="5" borderId="6" xfId="0" applyFont="1" applyFill="1" applyBorder="1"/>
    <xf numFmtId="0" fontId="15" fillId="6" borderId="6" xfId="0" applyFont="1" applyFill="1" applyBorder="1"/>
    <xf numFmtId="0" fontId="15" fillId="4" borderId="19" xfId="0" applyFont="1" applyFill="1" applyBorder="1"/>
    <xf numFmtId="0" fontId="15" fillId="4" borderId="8" xfId="0" applyFont="1" applyFill="1" applyBorder="1"/>
    <xf numFmtId="0" fontId="15" fillId="5" borderId="8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9"/>
  <sheetViews>
    <sheetView tabSelected="1" workbookViewId="0">
      <selection activeCell="B3" sqref="B3"/>
    </sheetView>
  </sheetViews>
  <sheetFormatPr defaultRowHeight="15" x14ac:dyDescent="0.25"/>
  <cols>
    <col min="2" max="2" width="28.28515625" customWidth="1"/>
  </cols>
  <sheetData>
    <row r="2" spans="2:5" ht="28.5" x14ac:dyDescent="0.45">
      <c r="B2" s="27" t="s">
        <v>24</v>
      </c>
    </row>
    <row r="3" spans="2:5" ht="21" x14ac:dyDescent="0.35">
      <c r="B3" s="29">
        <v>45556</v>
      </c>
    </row>
    <row r="4" spans="2:5" ht="21" x14ac:dyDescent="0.35">
      <c r="B4" s="28" t="s">
        <v>34</v>
      </c>
    </row>
    <row r="6" spans="2:5" x14ac:dyDescent="0.25">
      <c r="B6" s="1" t="s">
        <v>25</v>
      </c>
      <c r="E6" t="s">
        <v>35</v>
      </c>
    </row>
    <row r="7" spans="2:5" x14ac:dyDescent="0.25">
      <c r="B7" s="1" t="s">
        <v>26</v>
      </c>
      <c r="E7" t="s">
        <v>36</v>
      </c>
    </row>
    <row r="8" spans="2:5" x14ac:dyDescent="0.25">
      <c r="B8" s="1" t="s">
        <v>27</v>
      </c>
      <c r="E8" t="s">
        <v>37</v>
      </c>
    </row>
    <row r="9" spans="2:5" x14ac:dyDescent="0.25">
      <c r="B9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3"/>
  <sheetViews>
    <sheetView zoomScale="120" zoomScaleNormal="120" workbookViewId="0">
      <pane ySplit="3" topLeftCell="A4" activePane="bottomLeft" state="frozen"/>
      <selection pane="bottomLeft" activeCell="L15" sqref="L15"/>
    </sheetView>
  </sheetViews>
  <sheetFormatPr defaultColWidth="9.140625" defaultRowHeight="15" x14ac:dyDescent="0.25"/>
  <cols>
    <col min="1" max="1" width="8.140625" style="1" customWidth="1"/>
    <col min="2" max="2" width="20.85546875" customWidth="1"/>
    <col min="3" max="3" width="13" style="3" customWidth="1"/>
    <col min="4" max="5" width="7.5703125" customWidth="1"/>
    <col min="6" max="6" width="8.42578125" customWidth="1"/>
    <col min="7" max="7" width="3" customWidth="1"/>
    <col min="8" max="8" width="2.42578125" customWidth="1"/>
    <col min="9" max="9" width="3.140625" customWidth="1"/>
    <col min="10" max="10" width="2.140625" bestFit="1" customWidth="1"/>
    <col min="11" max="12" width="2.85546875" customWidth="1"/>
    <col min="13" max="14" width="2.5703125" customWidth="1"/>
    <col min="15" max="16" width="2.28515625" customWidth="1"/>
    <col min="17" max="17" width="8.42578125" hidden="1" customWidth="1"/>
    <col min="18" max="20" width="8.42578125" customWidth="1"/>
    <col min="21" max="21" width="8.42578125" hidden="1" customWidth="1"/>
    <col min="22" max="22" width="10.7109375" customWidth="1"/>
    <col min="23" max="23" width="10.140625" customWidth="1"/>
    <col min="24" max="24" width="10.140625" hidden="1" customWidth="1"/>
    <col min="25" max="25" width="11" customWidth="1"/>
    <col min="27" max="27" width="11.85546875" bestFit="1" customWidth="1"/>
  </cols>
  <sheetData>
    <row r="1" spans="1:29" ht="15" customHeight="1" x14ac:dyDescent="0.25">
      <c r="A1" s="97" t="s">
        <v>0</v>
      </c>
      <c r="B1" s="5" t="s">
        <v>18</v>
      </c>
      <c r="C1" s="79" t="s">
        <v>1</v>
      </c>
      <c r="D1" s="79" t="s">
        <v>7</v>
      </c>
      <c r="E1" s="100" t="s">
        <v>2</v>
      </c>
      <c r="F1" s="103" t="s">
        <v>3</v>
      </c>
      <c r="G1" s="106" t="s">
        <v>4</v>
      </c>
      <c r="H1" s="107"/>
      <c r="I1" s="107"/>
      <c r="J1" s="107"/>
      <c r="K1" s="107"/>
      <c r="L1" s="107"/>
      <c r="M1" s="107"/>
      <c r="N1" s="107"/>
      <c r="O1" s="107"/>
      <c r="P1" s="108"/>
      <c r="Q1" s="94" t="s">
        <v>4</v>
      </c>
      <c r="R1" s="79" t="s">
        <v>4</v>
      </c>
      <c r="S1" s="79" t="s">
        <v>22</v>
      </c>
      <c r="T1" s="79" t="s">
        <v>5</v>
      </c>
      <c r="U1" s="94" t="s">
        <v>16</v>
      </c>
      <c r="V1" s="79" t="s">
        <v>16</v>
      </c>
      <c r="W1" s="79" t="s">
        <v>19</v>
      </c>
      <c r="X1" s="82"/>
      <c r="Y1" s="85" t="s">
        <v>17</v>
      </c>
      <c r="AA1" s="2"/>
      <c r="AB1" s="25">
        <v>0</v>
      </c>
      <c r="AC1" s="25">
        <v>0</v>
      </c>
    </row>
    <row r="2" spans="1:29" ht="15" customHeight="1" x14ac:dyDescent="0.25">
      <c r="A2" s="98"/>
      <c r="B2" s="88" t="s">
        <v>6</v>
      </c>
      <c r="C2" s="80"/>
      <c r="D2" s="80"/>
      <c r="E2" s="101"/>
      <c r="F2" s="104"/>
      <c r="G2" s="90" t="s">
        <v>23</v>
      </c>
      <c r="H2" s="90" t="s">
        <v>13</v>
      </c>
      <c r="I2" s="90" t="s">
        <v>15</v>
      </c>
      <c r="J2" s="90" t="s">
        <v>14</v>
      </c>
      <c r="K2" s="90" t="s">
        <v>20</v>
      </c>
      <c r="L2" s="92" t="s">
        <v>21</v>
      </c>
      <c r="M2" s="90" t="s">
        <v>8</v>
      </c>
      <c r="N2" s="90" t="s">
        <v>11</v>
      </c>
      <c r="O2" s="90" t="s">
        <v>12</v>
      </c>
      <c r="P2" s="90"/>
      <c r="Q2" s="95"/>
      <c r="R2" s="80"/>
      <c r="S2" s="80"/>
      <c r="T2" s="80"/>
      <c r="U2" s="95"/>
      <c r="V2" s="80"/>
      <c r="W2" s="80"/>
      <c r="X2" s="83"/>
      <c r="Y2" s="86"/>
      <c r="AA2" s="2"/>
      <c r="AB2" s="26" t="s">
        <v>14</v>
      </c>
      <c r="AC2" s="25">
        <v>10</v>
      </c>
    </row>
    <row r="3" spans="1:29" ht="15" customHeight="1" thickBot="1" x14ac:dyDescent="0.3">
      <c r="A3" s="99"/>
      <c r="B3" s="89"/>
      <c r="C3" s="81"/>
      <c r="D3" s="81"/>
      <c r="E3" s="102"/>
      <c r="F3" s="105"/>
      <c r="G3" s="91"/>
      <c r="H3" s="91"/>
      <c r="I3" s="91"/>
      <c r="J3" s="91"/>
      <c r="K3" s="91"/>
      <c r="L3" s="93"/>
      <c r="M3" s="91"/>
      <c r="N3" s="91"/>
      <c r="O3" s="21" t="s">
        <v>10</v>
      </c>
      <c r="P3" s="21" t="s">
        <v>9</v>
      </c>
      <c r="Q3" s="96"/>
      <c r="R3" s="81"/>
      <c r="S3" s="81"/>
      <c r="T3" s="81"/>
      <c r="U3" s="96"/>
      <c r="V3" s="81"/>
      <c r="W3" s="81"/>
      <c r="X3" s="84"/>
      <c r="Y3" s="87"/>
      <c r="AB3" s="25"/>
      <c r="AC3" s="26" t="s">
        <v>14</v>
      </c>
    </row>
    <row r="4" spans="1:29" ht="15" customHeight="1" x14ac:dyDescent="0.25">
      <c r="A4" s="56">
        <v>2</v>
      </c>
      <c r="B4" s="43" t="s">
        <v>42</v>
      </c>
      <c r="C4" s="59" t="s">
        <v>38</v>
      </c>
      <c r="D4" s="22">
        <v>2.0833333333333333E-3</v>
      </c>
      <c r="E4" s="4">
        <v>3.471064814814815E-2</v>
      </c>
      <c r="F4" s="17">
        <f t="shared" ref="F4:F9" si="0">E4-D4</f>
        <v>3.2627314814814817E-2</v>
      </c>
      <c r="G4" s="8"/>
      <c r="H4" s="8">
        <v>3</v>
      </c>
      <c r="I4" s="8">
        <v>1</v>
      </c>
      <c r="J4" s="8">
        <v>2</v>
      </c>
      <c r="K4" s="8"/>
      <c r="L4" s="8"/>
      <c r="M4" s="8"/>
      <c r="N4" s="8">
        <v>2</v>
      </c>
      <c r="O4" s="8">
        <v>2</v>
      </c>
      <c r="P4" s="8">
        <v>2</v>
      </c>
      <c r="Q4" s="14">
        <f t="shared" ref="Q4:Q9" si="1">SUM(G4:P4)</f>
        <v>12</v>
      </c>
      <c r="R4" s="18">
        <f>TIME(0,Q4,0)</f>
        <v>8.3333333333333332E-3</v>
      </c>
      <c r="S4" s="11"/>
      <c r="T4" s="17">
        <f>F4+R4+S4</f>
        <v>4.0960648148148149E-2</v>
      </c>
      <c r="U4" s="17">
        <f t="shared" ref="U4:U9" si="2">T4</f>
        <v>4.0960648148148149E-2</v>
      </c>
      <c r="V4" s="14">
        <f>IF(OR(L4=AC$3,G4=AC$3),"DISC",RANK(U4,U$4:U$31682,1))</f>
        <v>10</v>
      </c>
      <c r="W4" s="62">
        <f>SUM(U4:U6)</f>
        <v>0.12752314814814814</v>
      </c>
      <c r="X4" s="65" t="str">
        <f>IF(OR(L4=AC$3,L5=AC$3,L6=AC$3),"",W4)</f>
        <v/>
      </c>
      <c r="Y4" s="68" t="s">
        <v>121</v>
      </c>
    </row>
    <row r="5" spans="1:29" ht="15" customHeight="1" x14ac:dyDescent="0.25">
      <c r="A5" s="57"/>
      <c r="B5" s="38" t="s">
        <v>43</v>
      </c>
      <c r="C5" s="60"/>
      <c r="D5" s="23">
        <f>E4</f>
        <v>3.471064814814815E-2</v>
      </c>
      <c r="E5" s="6">
        <v>7.2407407407407406E-2</v>
      </c>
      <c r="F5" s="19">
        <f t="shared" si="0"/>
        <v>3.7696759259259256E-2</v>
      </c>
      <c r="G5" s="15"/>
      <c r="H5" s="9"/>
      <c r="I5" s="9"/>
      <c r="J5" s="9"/>
      <c r="K5" s="9"/>
      <c r="L5" s="9" t="s">
        <v>14</v>
      </c>
      <c r="M5" s="9"/>
      <c r="N5" s="9"/>
      <c r="O5" s="9"/>
      <c r="P5" s="9">
        <v>2</v>
      </c>
      <c r="Q5" s="15">
        <f t="shared" si="1"/>
        <v>2</v>
      </c>
      <c r="R5" s="19">
        <f t="shared" ref="R5:R6" si="3">TIME(0,Q5,0)</f>
        <v>1.3888888888888889E-3</v>
      </c>
      <c r="S5" s="12"/>
      <c r="T5" s="19">
        <f t="shared" ref="T5:T6" si="4">F5+R5+S5</f>
        <v>3.9085648148148147E-2</v>
      </c>
      <c r="U5" s="19">
        <f t="shared" si="2"/>
        <v>3.9085648148148147E-2</v>
      </c>
      <c r="V5" s="15" t="str">
        <f>IF(OR(L5=AC$3),"DISC",RANK(U5,U$4:U$31682,1))</f>
        <v>DISC</v>
      </c>
      <c r="W5" s="63"/>
      <c r="X5" s="66"/>
      <c r="Y5" s="69"/>
    </row>
    <row r="6" spans="1:29" ht="15.75" customHeight="1" thickBot="1" x14ac:dyDescent="0.3">
      <c r="A6" s="58"/>
      <c r="B6" s="44" t="s">
        <v>120</v>
      </c>
      <c r="C6" s="61"/>
      <c r="D6" s="24">
        <f>E5</f>
        <v>7.2407407407407406E-2</v>
      </c>
      <c r="E6" s="7">
        <v>0.11363425925925925</v>
      </c>
      <c r="F6" s="20">
        <f t="shared" si="0"/>
        <v>4.1226851851851848E-2</v>
      </c>
      <c r="G6" s="16"/>
      <c r="H6" s="10"/>
      <c r="I6" s="10">
        <v>1</v>
      </c>
      <c r="J6" s="10">
        <v>2</v>
      </c>
      <c r="K6" s="10"/>
      <c r="L6" s="10"/>
      <c r="M6" s="10">
        <v>2</v>
      </c>
      <c r="N6" s="10">
        <v>2</v>
      </c>
      <c r="O6" s="10"/>
      <c r="P6" s="10">
        <v>2</v>
      </c>
      <c r="Q6" s="16">
        <f t="shared" si="1"/>
        <v>9</v>
      </c>
      <c r="R6" s="20">
        <f t="shared" si="3"/>
        <v>6.2500000000000003E-3</v>
      </c>
      <c r="S6" s="13"/>
      <c r="T6" s="20">
        <f t="shared" si="4"/>
        <v>4.7476851851851846E-2</v>
      </c>
      <c r="U6" s="20">
        <f t="shared" si="2"/>
        <v>4.7476851851851846E-2</v>
      </c>
      <c r="V6" s="16">
        <f>IF(OR(L6=AC$3),"DISC",RANK(U6,U$4:U$31682,1))</f>
        <v>11</v>
      </c>
      <c r="W6" s="64"/>
      <c r="X6" s="67"/>
      <c r="Y6" s="70"/>
    </row>
    <row r="7" spans="1:29" ht="15" customHeight="1" x14ac:dyDescent="0.25">
      <c r="A7" s="56">
        <v>4</v>
      </c>
      <c r="B7" s="46" t="s">
        <v>39</v>
      </c>
      <c r="C7" s="59" t="s">
        <v>29</v>
      </c>
      <c r="D7" s="22">
        <v>4.8611111111111112E-3</v>
      </c>
      <c r="E7" s="4">
        <v>3.3229166666666664E-2</v>
      </c>
      <c r="F7" s="17">
        <f t="shared" si="0"/>
        <v>2.8368055555555553E-2</v>
      </c>
      <c r="G7" s="14"/>
      <c r="H7" s="8">
        <v>2</v>
      </c>
      <c r="I7" s="8"/>
      <c r="J7" s="8">
        <v>1</v>
      </c>
      <c r="K7" s="8"/>
      <c r="L7" s="8"/>
      <c r="M7" s="8"/>
      <c r="N7" s="8">
        <v>1</v>
      </c>
      <c r="O7" s="8"/>
      <c r="P7" s="8">
        <v>2</v>
      </c>
      <c r="Q7" s="14">
        <f t="shared" si="1"/>
        <v>6</v>
      </c>
      <c r="R7" s="18">
        <f>TIME(0,Q7,0)</f>
        <v>4.1666666666666666E-3</v>
      </c>
      <c r="S7" s="11"/>
      <c r="T7" s="17">
        <f>F7+R7+S7</f>
        <v>3.2534722222222222E-2</v>
      </c>
      <c r="U7" s="17">
        <f t="shared" si="2"/>
        <v>3.2534722222222222E-2</v>
      </c>
      <c r="V7" s="14">
        <f>IF(OR(L7=AC$3),"DISC",RANK(U7,U$4:U$31682,1))</f>
        <v>7</v>
      </c>
      <c r="W7" s="62">
        <f>SUM(U7:U9)</f>
        <v>0.10628472222222222</v>
      </c>
      <c r="X7" s="65">
        <f>IF(OR(L7=AC$3,L8=AC$3,L9=AC$3),"",W7)</f>
        <v>0.10628472222222222</v>
      </c>
      <c r="Y7" s="68">
        <f>IF(OR(V7="DISC",V8="DISC",V9="DISC"),"DISC",RANK(X7,X$4:X$31682,1))</f>
        <v>2</v>
      </c>
    </row>
    <row r="8" spans="1:29" ht="15" customHeight="1" x14ac:dyDescent="0.25">
      <c r="A8" s="57"/>
      <c r="B8" s="41" t="s">
        <v>40</v>
      </c>
      <c r="C8" s="60"/>
      <c r="D8" s="23">
        <f>E7</f>
        <v>3.3229166666666664E-2</v>
      </c>
      <c r="E8" s="6">
        <v>5.4675925925925926E-2</v>
      </c>
      <c r="F8" s="19">
        <f t="shared" si="0"/>
        <v>2.1446759259259263E-2</v>
      </c>
      <c r="G8" s="15"/>
      <c r="H8" s="9"/>
      <c r="I8" s="9"/>
      <c r="J8" s="9">
        <v>1</v>
      </c>
      <c r="K8" s="9"/>
      <c r="L8" s="9"/>
      <c r="M8" s="9"/>
      <c r="N8" s="9"/>
      <c r="O8" s="9"/>
      <c r="P8" s="9">
        <v>2</v>
      </c>
      <c r="Q8" s="15">
        <f t="shared" si="1"/>
        <v>3</v>
      </c>
      <c r="R8" s="19">
        <f t="shared" ref="R8:R9" si="5">TIME(0,Q8,0)</f>
        <v>2.0833333333333333E-3</v>
      </c>
      <c r="S8" s="12"/>
      <c r="T8" s="19">
        <f t="shared" ref="T8:T9" si="6">F8+R8+S8</f>
        <v>2.3530092592592596E-2</v>
      </c>
      <c r="U8" s="19">
        <f t="shared" si="2"/>
        <v>2.3530092592592596E-2</v>
      </c>
      <c r="V8" s="15">
        <f>IF(OR(L8=AC$3),"DISC",RANK(U8,U$4:U$31682,1))</f>
        <v>2</v>
      </c>
      <c r="W8" s="63"/>
      <c r="X8" s="66"/>
      <c r="Y8" s="69"/>
    </row>
    <row r="9" spans="1:29" ht="15.75" customHeight="1" thickBot="1" x14ac:dyDescent="0.3">
      <c r="A9" s="58"/>
      <c r="B9" s="47" t="s">
        <v>41</v>
      </c>
      <c r="C9" s="61"/>
      <c r="D9" s="24">
        <f>E8</f>
        <v>5.4675925925925926E-2</v>
      </c>
      <c r="E9" s="7">
        <v>9.1006944444444446E-2</v>
      </c>
      <c r="F9" s="20">
        <f t="shared" si="0"/>
        <v>3.6331018518518519E-2</v>
      </c>
      <c r="G9" s="16"/>
      <c r="H9" s="10">
        <v>10</v>
      </c>
      <c r="I9" s="10">
        <v>4</v>
      </c>
      <c r="J9" s="10">
        <v>3</v>
      </c>
      <c r="K9" s="10"/>
      <c r="L9" s="10"/>
      <c r="M9" s="10"/>
      <c r="N9" s="10"/>
      <c r="O9" s="10"/>
      <c r="P9" s="10">
        <v>3</v>
      </c>
      <c r="Q9" s="16">
        <f t="shared" si="1"/>
        <v>20</v>
      </c>
      <c r="R9" s="20">
        <f t="shared" si="5"/>
        <v>1.3888888888888888E-2</v>
      </c>
      <c r="S9" s="13"/>
      <c r="T9" s="20">
        <f t="shared" si="6"/>
        <v>5.0219907407407408E-2</v>
      </c>
      <c r="U9" s="20">
        <f t="shared" si="2"/>
        <v>5.0219907407407408E-2</v>
      </c>
      <c r="V9" s="16">
        <f>IF(OR(L9=AC$3),"DISC",RANK(U9,U$4:U$31682,1))</f>
        <v>13</v>
      </c>
      <c r="W9" s="64"/>
      <c r="X9" s="67"/>
      <c r="Y9" s="70"/>
    </row>
    <row r="10" spans="1:29" ht="15" customHeight="1" x14ac:dyDescent="0.25">
      <c r="A10" s="56">
        <v>6</v>
      </c>
      <c r="B10" s="116" t="s">
        <v>49</v>
      </c>
      <c r="C10" s="59" t="s">
        <v>30</v>
      </c>
      <c r="D10" s="22">
        <v>7.6388888888888886E-3</v>
      </c>
      <c r="E10" s="4">
        <v>3.3564814814814818E-2</v>
      </c>
      <c r="F10" s="17">
        <f>E10-D10</f>
        <v>2.5925925925925929E-2</v>
      </c>
      <c r="G10" s="14"/>
      <c r="H10" s="8">
        <v>1</v>
      </c>
      <c r="I10" s="8"/>
      <c r="J10" s="8">
        <v>2</v>
      </c>
      <c r="K10" s="8"/>
      <c r="L10" s="8"/>
      <c r="M10" s="8"/>
      <c r="N10" s="8"/>
      <c r="O10" s="8"/>
      <c r="P10" s="8">
        <v>3</v>
      </c>
      <c r="Q10" s="14">
        <f t="shared" ref="Q10:Q15" si="7">SUM(G10:P10)</f>
        <v>6</v>
      </c>
      <c r="R10" s="18">
        <f>TIME(0,Q10,0)</f>
        <v>4.1666666666666666E-3</v>
      </c>
      <c r="S10" s="11"/>
      <c r="T10" s="17">
        <f>F10+R10+S10</f>
        <v>3.0092592592592594E-2</v>
      </c>
      <c r="U10" s="17">
        <f>T10</f>
        <v>3.0092592592592594E-2</v>
      </c>
      <c r="V10" s="14">
        <f>IF(OR(L10=AC$3),"DISC",RANK(U10,U$4:U$31682,1))</f>
        <v>6</v>
      </c>
      <c r="W10" s="62">
        <f>SUM(U10:U12)</f>
        <v>8.9571759259259254E-2</v>
      </c>
      <c r="X10" s="65">
        <f>IF(OR(L10=AC$3,L11=AC$3,L12=AC$3),"",W10)</f>
        <v>8.9571759259259254E-2</v>
      </c>
      <c r="Y10" s="68">
        <f>IF(OR(V10="DISC",V11="DISC",V12="DISC"),"DISC",RANK(X10,X$4:X$31682,1))</f>
        <v>1</v>
      </c>
    </row>
    <row r="11" spans="1:29" ht="15" customHeight="1" x14ac:dyDescent="0.25">
      <c r="A11" s="57"/>
      <c r="B11" s="42" t="s">
        <v>50</v>
      </c>
      <c r="C11" s="60"/>
      <c r="D11" s="23">
        <f>E10</f>
        <v>3.3564814814814818E-2</v>
      </c>
      <c r="E11" s="6">
        <v>6.295138888888889E-2</v>
      </c>
      <c r="F11" s="19">
        <f>E11-D11</f>
        <v>2.9386574074074072E-2</v>
      </c>
      <c r="G11" s="15"/>
      <c r="H11" s="9"/>
      <c r="I11" s="9">
        <v>2</v>
      </c>
      <c r="J11" s="9">
        <v>3</v>
      </c>
      <c r="K11" s="9"/>
      <c r="L11" s="9"/>
      <c r="M11" s="9"/>
      <c r="N11" s="9">
        <v>1</v>
      </c>
      <c r="O11" s="9"/>
      <c r="P11" s="9">
        <v>2</v>
      </c>
      <c r="Q11" s="15">
        <f t="shared" si="7"/>
        <v>8</v>
      </c>
      <c r="R11" s="19">
        <f t="shared" ref="R11:R12" si="8">TIME(0,Q11,0)</f>
        <v>5.5555555555555558E-3</v>
      </c>
      <c r="S11" s="12"/>
      <c r="T11" s="19">
        <f t="shared" ref="T11:T12" si="9">F11+R11+S11</f>
        <v>3.4942129629629629E-2</v>
      </c>
      <c r="U11" s="19">
        <f>T11</f>
        <v>3.4942129629629629E-2</v>
      </c>
      <c r="V11" s="15">
        <f>IF(OR(L11=AC$3),"DISC",RANK(U11,U$4:U$31682,1))</f>
        <v>8</v>
      </c>
      <c r="W11" s="63"/>
      <c r="X11" s="66"/>
      <c r="Y11" s="69"/>
    </row>
    <row r="12" spans="1:29" ht="15.75" customHeight="1" thickBot="1" x14ac:dyDescent="0.3">
      <c r="A12" s="58"/>
      <c r="B12" s="38" t="s">
        <v>114</v>
      </c>
      <c r="C12" s="61"/>
      <c r="D12" s="24">
        <f>E11</f>
        <v>6.295138888888889E-2</v>
      </c>
      <c r="E12" s="7">
        <v>8.5405092592592588E-2</v>
      </c>
      <c r="F12" s="20">
        <f>E12-D12</f>
        <v>2.2453703703703698E-2</v>
      </c>
      <c r="G12" s="16"/>
      <c r="H12" s="10"/>
      <c r="I12" s="10"/>
      <c r="J12" s="10">
        <v>1</v>
      </c>
      <c r="K12" s="10"/>
      <c r="L12" s="10"/>
      <c r="M12" s="10"/>
      <c r="N12" s="10"/>
      <c r="O12" s="10"/>
      <c r="P12" s="10">
        <v>2</v>
      </c>
      <c r="Q12" s="16">
        <f t="shared" si="7"/>
        <v>3</v>
      </c>
      <c r="R12" s="20">
        <f t="shared" si="8"/>
        <v>2.0833333333333333E-3</v>
      </c>
      <c r="S12" s="13"/>
      <c r="T12" s="20">
        <f t="shared" si="9"/>
        <v>2.4537037037037031E-2</v>
      </c>
      <c r="U12" s="20">
        <f>T12</f>
        <v>2.4537037037037031E-2</v>
      </c>
      <c r="V12" s="16">
        <f>IF(OR(L12=AC$3),"DISC",RANK(U12,U$4:U$31682,1))</f>
        <v>3</v>
      </c>
      <c r="W12" s="64"/>
      <c r="X12" s="67"/>
      <c r="Y12" s="70"/>
    </row>
    <row r="13" spans="1:29" ht="15" customHeight="1" x14ac:dyDescent="0.25">
      <c r="A13" s="71">
        <v>8</v>
      </c>
      <c r="B13" s="43" t="s">
        <v>44</v>
      </c>
      <c r="C13" s="59" t="s">
        <v>32</v>
      </c>
      <c r="D13" s="22">
        <v>1.0416666666666666E-2</v>
      </c>
      <c r="E13" s="4">
        <v>3.1053240740740742E-2</v>
      </c>
      <c r="F13" s="17">
        <f t="shared" ref="F13:F15" si="10">E13-D13</f>
        <v>2.0636574074074078E-2</v>
      </c>
      <c r="G13" s="14"/>
      <c r="H13" s="8">
        <v>9</v>
      </c>
      <c r="I13" s="8"/>
      <c r="J13" s="8">
        <v>1</v>
      </c>
      <c r="K13" s="8"/>
      <c r="L13" s="8"/>
      <c r="M13" s="8"/>
      <c r="N13" s="8"/>
      <c r="O13" s="8"/>
      <c r="P13" s="8">
        <v>2</v>
      </c>
      <c r="Q13" s="14">
        <f t="shared" si="7"/>
        <v>12</v>
      </c>
      <c r="R13" s="18">
        <f>TIME(0,Q13,0)</f>
        <v>8.3333333333333332E-3</v>
      </c>
      <c r="S13" s="11"/>
      <c r="T13" s="17">
        <f>F13+R13+S13</f>
        <v>2.8969907407407409E-2</v>
      </c>
      <c r="U13" s="17">
        <f t="shared" ref="U13:U15" si="11">T13</f>
        <v>2.8969907407407409E-2</v>
      </c>
      <c r="V13" s="14">
        <f>IF(OR(L13=AC$3),"DISC",RANK(U13,U$4:U$31682,1))</f>
        <v>5</v>
      </c>
      <c r="W13" s="65">
        <f>SUM(U13:U15)</f>
        <v>7.7881944444444448E-2</v>
      </c>
      <c r="X13" s="65" t="str">
        <f>IF(OR(L13=AC$3,L14=AC$3,L15=AC$3),"",W13)</f>
        <v/>
      </c>
      <c r="Y13" s="76" t="str">
        <f>IF(OR(V13="DISC",V14="DISC",V15="DISC"),"DISC",RANK(X13,X$4:X$31682,1))</f>
        <v>DISC</v>
      </c>
    </row>
    <row r="14" spans="1:29" ht="15" customHeight="1" x14ac:dyDescent="0.25">
      <c r="A14" s="72"/>
      <c r="B14" s="38" t="s">
        <v>45</v>
      </c>
      <c r="C14" s="60"/>
      <c r="D14" s="23">
        <f>E13</f>
        <v>3.1053240740740742E-2</v>
      </c>
      <c r="E14" s="6">
        <v>5.033564814814815E-2</v>
      </c>
      <c r="F14" s="19">
        <f t="shared" si="10"/>
        <v>1.9282407407407408E-2</v>
      </c>
      <c r="G14" s="15"/>
      <c r="H14" s="9"/>
      <c r="I14" s="9"/>
      <c r="J14" s="9">
        <v>1</v>
      </c>
      <c r="K14" s="9"/>
      <c r="L14" s="9"/>
      <c r="M14" s="9"/>
      <c r="N14" s="9">
        <v>2</v>
      </c>
      <c r="O14" s="9"/>
      <c r="P14" s="9">
        <v>1</v>
      </c>
      <c r="Q14" s="15">
        <f t="shared" si="7"/>
        <v>4</v>
      </c>
      <c r="R14" s="19">
        <f t="shared" ref="R14:R15" si="12">TIME(0,Q14,0)</f>
        <v>2.7777777777777779E-3</v>
      </c>
      <c r="S14" s="12"/>
      <c r="T14" s="19">
        <f t="shared" ref="T14:T15" si="13">F14+R14+S14</f>
        <v>2.2060185185185186E-2</v>
      </c>
      <c r="U14" s="19">
        <f t="shared" si="11"/>
        <v>2.2060185185185186E-2</v>
      </c>
      <c r="V14" s="15">
        <f>IF(OR(L14=AC$3),"DISC",RANK(U14,U$4:U$31682,1))</f>
        <v>1</v>
      </c>
      <c r="W14" s="74"/>
      <c r="X14" s="74"/>
      <c r="Y14" s="77"/>
    </row>
    <row r="15" spans="1:29" ht="15.75" customHeight="1" thickBot="1" x14ac:dyDescent="0.3">
      <c r="A15" s="73"/>
      <c r="B15" s="44" t="s">
        <v>46</v>
      </c>
      <c r="C15" s="61"/>
      <c r="D15" s="24">
        <f>E14</f>
        <v>5.033564814814815E-2</v>
      </c>
      <c r="E15" s="7">
        <v>7.5104166666666666E-2</v>
      </c>
      <c r="F15" s="20">
        <f t="shared" si="10"/>
        <v>2.4768518518518516E-2</v>
      </c>
      <c r="G15" s="16"/>
      <c r="H15" s="10"/>
      <c r="I15" s="10"/>
      <c r="J15" s="10">
        <v>2</v>
      </c>
      <c r="K15" s="10"/>
      <c r="L15" s="10" t="s">
        <v>14</v>
      </c>
      <c r="M15" s="10"/>
      <c r="N15" s="10"/>
      <c r="O15" s="10"/>
      <c r="P15" s="10">
        <v>1</v>
      </c>
      <c r="Q15" s="16">
        <f t="shared" si="7"/>
        <v>3</v>
      </c>
      <c r="R15" s="20">
        <f t="shared" si="12"/>
        <v>2.0833333333333333E-3</v>
      </c>
      <c r="S15" s="13"/>
      <c r="T15" s="20">
        <f t="shared" si="13"/>
        <v>2.6851851851851849E-2</v>
      </c>
      <c r="U15" s="20">
        <f t="shared" si="11"/>
        <v>2.6851851851851849E-2</v>
      </c>
      <c r="V15" s="16" t="str">
        <f>IF(OR(L15=AC$3),"DISC",RANK(U15,U$4:U$31682,1))</f>
        <v>DISC</v>
      </c>
      <c r="W15" s="75"/>
      <c r="X15" s="75"/>
      <c r="Y15" s="78"/>
    </row>
    <row r="16" spans="1:29" ht="15" customHeight="1" x14ac:dyDescent="0.25">
      <c r="A16" s="56">
        <v>10</v>
      </c>
      <c r="B16" s="40" t="s">
        <v>115</v>
      </c>
      <c r="C16" s="59" t="s">
        <v>38</v>
      </c>
      <c r="D16" s="22">
        <v>1.3194444444444444E-2</v>
      </c>
      <c r="E16" s="4">
        <v>8.3263888888888887E-2</v>
      </c>
      <c r="F16" s="17">
        <f t="shared" ref="F16:F18" si="14">E16-D16</f>
        <v>7.0069444444444448E-2</v>
      </c>
      <c r="G16" s="14"/>
      <c r="H16" s="8">
        <v>9</v>
      </c>
      <c r="I16" s="8">
        <v>7</v>
      </c>
      <c r="J16" s="8">
        <v>4</v>
      </c>
      <c r="K16" s="8">
        <v>1</v>
      </c>
      <c r="L16" s="8"/>
      <c r="M16" s="8">
        <v>2</v>
      </c>
      <c r="N16" s="8">
        <v>2</v>
      </c>
      <c r="O16" s="8">
        <v>2</v>
      </c>
      <c r="P16" s="8">
        <v>3</v>
      </c>
      <c r="Q16" s="14">
        <f t="shared" ref="Q16:Q18" si="15">SUM(G16:P16)</f>
        <v>30</v>
      </c>
      <c r="R16" s="18">
        <f>TIME(0,Q16,0)</f>
        <v>2.0833333333333332E-2</v>
      </c>
      <c r="S16" s="11"/>
      <c r="T16" s="17">
        <f>F16+R16+S16</f>
        <v>9.0902777777777777E-2</v>
      </c>
      <c r="U16" s="17">
        <f t="shared" ref="U16:U18" si="16">T16</f>
        <v>9.0902777777777777E-2</v>
      </c>
      <c r="V16" s="14">
        <f>IF(OR(L16=AC$3),"DISC",RANK(U16,U$4:U$31682,1))</f>
        <v>15</v>
      </c>
      <c r="W16" s="62">
        <f>SUM(U16:U18)</f>
        <v>0.20327546296296298</v>
      </c>
      <c r="X16" s="65" t="str">
        <f>IF(OR(L16=AC$3,L17=AC$3,L18=AC$3),"",W16)</f>
        <v/>
      </c>
      <c r="Y16" s="68" t="str">
        <f>IF(OR(V16="DISC",V17="DISC",V18="DISC"),"DISC",RANK(X16,X$4:X$31682,1))</f>
        <v>DISC</v>
      </c>
    </row>
    <row r="17" spans="1:25" ht="15" customHeight="1" x14ac:dyDescent="0.25">
      <c r="A17" s="57"/>
      <c r="B17" s="39" t="s">
        <v>47</v>
      </c>
      <c r="C17" s="60"/>
      <c r="D17" s="23">
        <f>E16</f>
        <v>8.3263888888888887E-2</v>
      </c>
      <c r="E17" s="6">
        <v>0.12903935185185186</v>
      </c>
      <c r="F17" s="19">
        <f t="shared" si="14"/>
        <v>4.5775462962962976E-2</v>
      </c>
      <c r="G17" s="15"/>
      <c r="H17" s="9">
        <v>6</v>
      </c>
      <c r="I17" s="9">
        <v>5</v>
      </c>
      <c r="J17" s="9">
        <v>5</v>
      </c>
      <c r="K17" s="9"/>
      <c r="L17" s="9" t="s">
        <v>14</v>
      </c>
      <c r="M17" s="9">
        <v>2</v>
      </c>
      <c r="N17" s="9">
        <v>2</v>
      </c>
      <c r="O17" s="9">
        <v>2</v>
      </c>
      <c r="P17" s="9">
        <v>3</v>
      </c>
      <c r="Q17" s="15">
        <f t="shared" si="15"/>
        <v>25</v>
      </c>
      <c r="R17" s="19">
        <f t="shared" ref="R17:R18" si="17">TIME(0,Q17,0)</f>
        <v>1.7361111111111112E-2</v>
      </c>
      <c r="S17" s="12"/>
      <c r="T17" s="19">
        <f t="shared" ref="T17:T18" si="18">F17+R17+S17</f>
        <v>6.3136574074074081E-2</v>
      </c>
      <c r="U17" s="19">
        <f t="shared" si="16"/>
        <v>6.3136574074074081E-2</v>
      </c>
      <c r="V17" s="15" t="str">
        <f>IF(OR(L17=AC$3),"DISC",RANK(U17,U$4:U$31682,1))</f>
        <v>DISC</v>
      </c>
      <c r="W17" s="63"/>
      <c r="X17" s="66"/>
      <c r="Y17" s="69"/>
    </row>
    <row r="18" spans="1:25" ht="15.75" customHeight="1" thickBot="1" x14ac:dyDescent="0.3">
      <c r="A18" s="58"/>
      <c r="B18" s="42" t="s">
        <v>48</v>
      </c>
      <c r="C18" s="61"/>
      <c r="D18" s="24">
        <v>9.930555555555555E-2</v>
      </c>
      <c r="E18" s="7">
        <v>0.138125</v>
      </c>
      <c r="F18" s="20">
        <f t="shared" si="14"/>
        <v>3.8819444444444448E-2</v>
      </c>
      <c r="G18" s="16"/>
      <c r="H18" s="10">
        <v>5</v>
      </c>
      <c r="I18" s="10">
        <v>2</v>
      </c>
      <c r="J18" s="10">
        <v>3</v>
      </c>
      <c r="K18" s="10">
        <v>1</v>
      </c>
      <c r="L18" s="10" t="s">
        <v>14</v>
      </c>
      <c r="M18" s="10"/>
      <c r="N18" s="10">
        <v>1</v>
      </c>
      <c r="O18" s="10"/>
      <c r="P18" s="10">
        <v>3</v>
      </c>
      <c r="Q18" s="16">
        <f t="shared" si="15"/>
        <v>15</v>
      </c>
      <c r="R18" s="20">
        <f t="shared" si="17"/>
        <v>1.0416666666666666E-2</v>
      </c>
      <c r="S18" s="13"/>
      <c r="T18" s="20">
        <f t="shared" si="18"/>
        <v>4.9236111111111112E-2</v>
      </c>
      <c r="U18" s="20">
        <f t="shared" si="16"/>
        <v>4.9236111111111112E-2</v>
      </c>
      <c r="V18" s="16" t="str">
        <f>IF(OR(L18=AC$3),"DISC",RANK(U18,U$4:U$31682,1))</f>
        <v>DISC</v>
      </c>
      <c r="W18" s="64"/>
      <c r="X18" s="67"/>
      <c r="Y18" s="70"/>
    </row>
    <row r="21" spans="1:25" x14ac:dyDescent="0.25">
      <c r="A21" s="109"/>
      <c r="B21" s="30"/>
      <c r="C21" s="110"/>
      <c r="D21" s="31"/>
      <c r="E21" s="31"/>
      <c r="F21" s="32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3"/>
      <c r="R21" s="35"/>
      <c r="S21" s="36"/>
      <c r="T21" s="32"/>
      <c r="U21" s="32"/>
      <c r="V21" s="33"/>
      <c r="W21" s="111"/>
      <c r="X21" s="111"/>
      <c r="Y21" s="112"/>
    </row>
    <row r="22" spans="1:25" x14ac:dyDescent="0.25">
      <c r="A22" s="109"/>
      <c r="B22" s="30"/>
      <c r="C22" s="110"/>
      <c r="D22" s="37"/>
      <c r="E22" s="31"/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3"/>
      <c r="R22" s="32"/>
      <c r="S22" s="36"/>
      <c r="T22" s="32"/>
      <c r="U22" s="32"/>
      <c r="V22" s="33"/>
      <c r="W22" s="111"/>
      <c r="X22" s="111"/>
      <c r="Y22" s="112"/>
    </row>
    <row r="23" spans="1:25" x14ac:dyDescent="0.25">
      <c r="A23" s="109"/>
      <c r="B23" s="30"/>
      <c r="C23" s="110"/>
      <c r="D23" s="37"/>
      <c r="E23" s="31"/>
      <c r="F23" s="32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3"/>
      <c r="R23" s="32"/>
      <c r="S23" s="36"/>
      <c r="T23" s="32"/>
      <c r="U23" s="32"/>
      <c r="V23" s="33"/>
      <c r="W23" s="111"/>
      <c r="X23" s="111"/>
      <c r="Y23" s="112"/>
    </row>
  </sheetData>
  <sheetProtection selectLockedCells="1"/>
  <mergeCells count="55">
    <mergeCell ref="A21:A23"/>
    <mergeCell ref="C21:C23"/>
    <mergeCell ref="W21:W23"/>
    <mergeCell ref="X21:X23"/>
    <mergeCell ref="Y21:Y23"/>
    <mergeCell ref="N2:N3"/>
    <mergeCell ref="O2:P2"/>
    <mergeCell ref="A1:A3"/>
    <mergeCell ref="C1:C3"/>
    <mergeCell ref="D1:D3"/>
    <mergeCell ref="E1:E3"/>
    <mergeCell ref="F1:F3"/>
    <mergeCell ref="G2:G3"/>
    <mergeCell ref="G1:P1"/>
    <mergeCell ref="W1:W3"/>
    <mergeCell ref="X1:X3"/>
    <mergeCell ref="Y1:Y3"/>
    <mergeCell ref="B2:B3"/>
    <mergeCell ref="H2:H3"/>
    <mergeCell ref="I2:I3"/>
    <mergeCell ref="J2:J3"/>
    <mergeCell ref="K2:K3"/>
    <mergeCell ref="L2:L3"/>
    <mergeCell ref="M2:M3"/>
    <mergeCell ref="Q1:Q3"/>
    <mergeCell ref="R1:R3"/>
    <mergeCell ref="S1:S3"/>
    <mergeCell ref="T1:T3"/>
    <mergeCell ref="U1:U3"/>
    <mergeCell ref="V1:V3"/>
    <mergeCell ref="A4:A6"/>
    <mergeCell ref="C4:C6"/>
    <mergeCell ref="W4:W6"/>
    <mergeCell ref="X4:X6"/>
    <mergeCell ref="Y4:Y6"/>
    <mergeCell ref="A13:A15"/>
    <mergeCell ref="C13:C15"/>
    <mergeCell ref="W13:W15"/>
    <mergeCell ref="X13:X15"/>
    <mergeCell ref="Y13:Y15"/>
    <mergeCell ref="A7:A9"/>
    <mergeCell ref="C7:C9"/>
    <mergeCell ref="W7:W9"/>
    <mergeCell ref="X7:X9"/>
    <mergeCell ref="Y7:Y9"/>
    <mergeCell ref="A16:A18"/>
    <mergeCell ref="C16:C18"/>
    <mergeCell ref="W16:W18"/>
    <mergeCell ref="X16:X18"/>
    <mergeCell ref="Y16:Y18"/>
    <mergeCell ref="A10:A12"/>
    <mergeCell ref="C10:C12"/>
    <mergeCell ref="W10:W12"/>
    <mergeCell ref="X10:X12"/>
    <mergeCell ref="Y10:Y12"/>
  </mergeCells>
  <dataValidations count="4">
    <dataValidation type="list" allowBlank="1" showInputMessage="1" showErrorMessage="1" sqref="L21:L23 L4:L18" xr:uid="{00000000-0002-0000-0100-000000000000}">
      <formula1>$AC$1:$AC$3</formula1>
    </dataValidation>
    <dataValidation type="whole" operator="greaterThanOrEqual" allowBlank="1" showInputMessage="1" showErrorMessage="1" sqref="J21:K23 H21:H23 M21:Q23 M4:Q18 J4:K18 H4:H18" xr:uid="{00000000-0002-0000-0100-000001000000}">
      <formula1>0</formula1>
    </dataValidation>
    <dataValidation type="time" operator="greaterThanOrEqual" allowBlank="1" showInputMessage="1" showErrorMessage="1" prompt="čas jednotlivce v cíli" sqref="E21:E23 E4:E18" xr:uid="{00000000-0002-0000-0100-000002000000}">
      <formula1>D4</formula1>
    </dataValidation>
    <dataValidation type="list" allowBlank="1" showInputMessage="1" showErrorMessage="1" sqref="G21:G23 G4:G18" xr:uid="{00000000-0002-0000-0100-000003000000}">
      <formula1>$AB$1:$AB$2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3"/>
  <sheetViews>
    <sheetView zoomScale="120" zoomScaleNormal="120" workbookViewId="0">
      <pane ySplit="3" topLeftCell="A4" activePane="bottomLeft" state="frozen"/>
      <selection pane="bottomLeft" activeCell="O14" sqref="O14"/>
    </sheetView>
  </sheetViews>
  <sheetFormatPr defaultColWidth="9.140625" defaultRowHeight="15" x14ac:dyDescent="0.25"/>
  <cols>
    <col min="1" max="1" width="8.140625" style="1" customWidth="1"/>
    <col min="2" max="2" width="20.85546875" customWidth="1"/>
    <col min="3" max="3" width="13" style="3" customWidth="1"/>
    <col min="4" max="5" width="7.5703125" customWidth="1"/>
    <col min="6" max="6" width="8.42578125" customWidth="1"/>
    <col min="7" max="7" width="3" customWidth="1"/>
    <col min="8" max="8" width="2.42578125" customWidth="1"/>
    <col min="9" max="9" width="3.140625" customWidth="1"/>
    <col min="10" max="10" width="2.140625" bestFit="1" customWidth="1"/>
    <col min="11" max="12" width="2.85546875" customWidth="1"/>
    <col min="13" max="14" width="2.5703125" customWidth="1"/>
    <col min="15" max="16" width="2.28515625" customWidth="1"/>
    <col min="17" max="17" width="8.42578125" hidden="1" customWidth="1"/>
    <col min="18" max="20" width="8.42578125" customWidth="1"/>
    <col min="21" max="21" width="8.42578125" hidden="1" customWidth="1"/>
    <col min="22" max="22" width="10.7109375" customWidth="1"/>
    <col min="23" max="23" width="10.140625" customWidth="1"/>
    <col min="24" max="24" width="10.140625" hidden="1" customWidth="1"/>
    <col min="25" max="25" width="11" customWidth="1"/>
    <col min="27" max="27" width="11.85546875" bestFit="1" customWidth="1"/>
  </cols>
  <sheetData>
    <row r="1" spans="1:29" ht="15" customHeight="1" x14ac:dyDescent="0.25">
      <c r="A1" s="97" t="s">
        <v>0</v>
      </c>
      <c r="B1" s="5" t="s">
        <v>18</v>
      </c>
      <c r="C1" s="79" t="s">
        <v>1</v>
      </c>
      <c r="D1" s="79" t="s">
        <v>7</v>
      </c>
      <c r="E1" s="100" t="s">
        <v>2</v>
      </c>
      <c r="F1" s="103" t="s">
        <v>3</v>
      </c>
      <c r="G1" s="106" t="s">
        <v>4</v>
      </c>
      <c r="H1" s="107"/>
      <c r="I1" s="107"/>
      <c r="J1" s="107"/>
      <c r="K1" s="107"/>
      <c r="L1" s="107"/>
      <c r="M1" s="107"/>
      <c r="N1" s="107"/>
      <c r="O1" s="107"/>
      <c r="P1" s="108"/>
      <c r="Q1" s="94" t="s">
        <v>4</v>
      </c>
      <c r="R1" s="79" t="s">
        <v>4</v>
      </c>
      <c r="S1" s="79" t="s">
        <v>22</v>
      </c>
      <c r="T1" s="79" t="s">
        <v>5</v>
      </c>
      <c r="U1" s="94" t="s">
        <v>16</v>
      </c>
      <c r="V1" s="79" t="s">
        <v>16</v>
      </c>
      <c r="W1" s="79" t="s">
        <v>19</v>
      </c>
      <c r="X1" s="82"/>
      <c r="Y1" s="85" t="s">
        <v>17</v>
      </c>
      <c r="AA1" s="2"/>
      <c r="AB1" s="25">
        <v>0</v>
      </c>
      <c r="AC1" s="25">
        <v>0</v>
      </c>
    </row>
    <row r="2" spans="1:29" ht="15" customHeight="1" x14ac:dyDescent="0.25">
      <c r="A2" s="98"/>
      <c r="B2" s="88" t="s">
        <v>6</v>
      </c>
      <c r="C2" s="80"/>
      <c r="D2" s="80"/>
      <c r="E2" s="101"/>
      <c r="F2" s="104"/>
      <c r="G2" s="90" t="s">
        <v>23</v>
      </c>
      <c r="H2" s="90" t="s">
        <v>13</v>
      </c>
      <c r="I2" s="90" t="s">
        <v>15</v>
      </c>
      <c r="J2" s="90" t="s">
        <v>14</v>
      </c>
      <c r="K2" s="90" t="s">
        <v>20</v>
      </c>
      <c r="L2" s="92" t="s">
        <v>21</v>
      </c>
      <c r="M2" s="90" t="s">
        <v>8</v>
      </c>
      <c r="N2" s="90" t="s">
        <v>11</v>
      </c>
      <c r="O2" s="90" t="s">
        <v>12</v>
      </c>
      <c r="P2" s="90"/>
      <c r="Q2" s="95"/>
      <c r="R2" s="80"/>
      <c r="S2" s="80"/>
      <c r="T2" s="80"/>
      <c r="U2" s="95"/>
      <c r="V2" s="80"/>
      <c r="W2" s="80"/>
      <c r="X2" s="83"/>
      <c r="Y2" s="86"/>
      <c r="AA2" s="2"/>
      <c r="AB2" s="26" t="s">
        <v>14</v>
      </c>
      <c r="AC2" s="25">
        <v>10</v>
      </c>
    </row>
    <row r="3" spans="1:29" ht="15" customHeight="1" thickBot="1" x14ac:dyDescent="0.3">
      <c r="A3" s="99"/>
      <c r="B3" s="89"/>
      <c r="C3" s="81"/>
      <c r="D3" s="81"/>
      <c r="E3" s="102"/>
      <c r="F3" s="105"/>
      <c r="G3" s="91"/>
      <c r="H3" s="91"/>
      <c r="I3" s="91"/>
      <c r="J3" s="91"/>
      <c r="K3" s="91"/>
      <c r="L3" s="93"/>
      <c r="M3" s="91"/>
      <c r="N3" s="91"/>
      <c r="O3" s="21" t="s">
        <v>10</v>
      </c>
      <c r="P3" s="21" t="s">
        <v>9</v>
      </c>
      <c r="Q3" s="96"/>
      <c r="R3" s="81"/>
      <c r="S3" s="81"/>
      <c r="T3" s="81"/>
      <c r="U3" s="96"/>
      <c r="V3" s="81"/>
      <c r="W3" s="81"/>
      <c r="X3" s="84"/>
      <c r="Y3" s="87"/>
      <c r="AB3" s="25"/>
      <c r="AC3" s="26" t="s">
        <v>14</v>
      </c>
    </row>
    <row r="4" spans="1:29" ht="15" customHeight="1" x14ac:dyDescent="0.25">
      <c r="A4" s="56">
        <v>13</v>
      </c>
      <c r="B4" s="43" t="s">
        <v>51</v>
      </c>
      <c r="C4" s="59" t="s">
        <v>32</v>
      </c>
      <c r="D4" s="22">
        <v>1.8749999999999999E-2</v>
      </c>
      <c r="E4" s="4">
        <v>3.9317129629629632E-2</v>
      </c>
      <c r="F4" s="17">
        <f t="shared" ref="F4:F9" si="0">E4-D4</f>
        <v>2.0567129629629633E-2</v>
      </c>
      <c r="G4" s="14"/>
      <c r="H4" s="8"/>
      <c r="I4" s="8"/>
      <c r="J4" s="8">
        <v>4</v>
      </c>
      <c r="K4" s="8"/>
      <c r="L4" s="8"/>
      <c r="M4" s="8"/>
      <c r="N4" s="8"/>
      <c r="O4" s="8"/>
      <c r="P4" s="8"/>
      <c r="Q4" s="14">
        <f t="shared" ref="Q4:Q6" si="1">SUM(G4:P4)</f>
        <v>4</v>
      </c>
      <c r="R4" s="18">
        <f>TIME(0,Q4,0)</f>
        <v>2.7777777777777779E-3</v>
      </c>
      <c r="S4" s="11"/>
      <c r="T4" s="17">
        <f>F4+R4+S4</f>
        <v>2.3344907407407411E-2</v>
      </c>
      <c r="U4" s="17">
        <f t="shared" ref="U4:U9" si="2">T4</f>
        <v>2.3344907407407411E-2</v>
      </c>
      <c r="V4" s="14">
        <f>IF(OR(L4=AC$3),"DISC",RANK(U4,U$4:U$31675,1))</f>
        <v>4</v>
      </c>
      <c r="W4" s="62">
        <f>SUM(U4:U6)</f>
        <v>7.9571759259259245E-2</v>
      </c>
      <c r="X4" s="65" t="str">
        <f>IF(OR(L4=AC$3,L5=AC$3,L6=AC$3),"",W4)</f>
        <v/>
      </c>
      <c r="Y4" s="68" t="str">
        <f>IF(OR(V4="DISC",V5="DISC",V6="DISC"),"DISC",RANK(X4,X$4:X$31675,1))</f>
        <v>DISC</v>
      </c>
    </row>
    <row r="5" spans="1:29" ht="15" customHeight="1" x14ac:dyDescent="0.25">
      <c r="A5" s="57"/>
      <c r="B5" s="38" t="s">
        <v>52</v>
      </c>
      <c r="C5" s="60"/>
      <c r="D5" s="23">
        <f>E4</f>
        <v>3.9317129629629632E-2</v>
      </c>
      <c r="E5" s="6">
        <v>6.3009259259259265E-2</v>
      </c>
      <c r="F5" s="19">
        <f t="shared" si="0"/>
        <v>2.3692129629629632E-2</v>
      </c>
      <c r="G5" s="15"/>
      <c r="H5" s="9">
        <v>1</v>
      </c>
      <c r="I5" s="9"/>
      <c r="J5" s="9"/>
      <c r="K5" s="9"/>
      <c r="L5" s="9"/>
      <c r="M5" s="9"/>
      <c r="N5" s="9"/>
      <c r="O5" s="9"/>
      <c r="P5" s="9">
        <v>1</v>
      </c>
      <c r="Q5" s="15">
        <f t="shared" si="1"/>
        <v>2</v>
      </c>
      <c r="R5" s="19">
        <f>TIME(0,Q5,0)</f>
        <v>1.3888888888888889E-3</v>
      </c>
      <c r="S5" s="12"/>
      <c r="T5" s="19">
        <f t="shared" ref="T5:T6" si="3">F5+R5+S5</f>
        <v>2.508101851851852E-2</v>
      </c>
      <c r="U5" s="19">
        <f t="shared" si="2"/>
        <v>2.508101851851852E-2</v>
      </c>
      <c r="V5" s="15">
        <f>IF(OR(L5=AC$3),"DISC",RANK(U5,U$4:U$31675,1))</f>
        <v>6</v>
      </c>
      <c r="W5" s="63"/>
      <c r="X5" s="66"/>
      <c r="Y5" s="69"/>
    </row>
    <row r="6" spans="1:29" ht="15.75" customHeight="1" thickBot="1" x14ac:dyDescent="0.3">
      <c r="A6" s="58"/>
      <c r="B6" s="44" t="s">
        <v>53</v>
      </c>
      <c r="C6" s="61"/>
      <c r="D6" s="24">
        <f>E5</f>
        <v>6.3009259259259265E-2</v>
      </c>
      <c r="E6" s="7">
        <v>8.0960648148148143E-2</v>
      </c>
      <c r="F6" s="20">
        <f t="shared" si="0"/>
        <v>1.7951388888888878E-2</v>
      </c>
      <c r="G6" s="16"/>
      <c r="H6" s="10">
        <v>11</v>
      </c>
      <c r="I6" s="10"/>
      <c r="J6" s="10">
        <v>4</v>
      </c>
      <c r="K6" s="10"/>
      <c r="L6" s="10" t="s">
        <v>14</v>
      </c>
      <c r="M6" s="10"/>
      <c r="N6" s="10">
        <v>2</v>
      </c>
      <c r="O6" s="10"/>
      <c r="P6" s="10">
        <v>2</v>
      </c>
      <c r="Q6" s="16">
        <f t="shared" si="1"/>
        <v>19</v>
      </c>
      <c r="R6" s="20">
        <f>TIME(0,Q6,0)</f>
        <v>1.3194444444444444E-2</v>
      </c>
      <c r="S6" s="13"/>
      <c r="T6" s="20">
        <f t="shared" si="3"/>
        <v>3.1145833333333324E-2</v>
      </c>
      <c r="U6" s="20">
        <f t="shared" si="2"/>
        <v>3.1145833333333324E-2</v>
      </c>
      <c r="V6" s="16" t="str">
        <f>IF(OR(L6=AC$3),"DISC",RANK(U6,U$4:U$31675,1))</f>
        <v>DISC</v>
      </c>
      <c r="W6" s="64"/>
      <c r="X6" s="67"/>
      <c r="Y6" s="70"/>
    </row>
    <row r="7" spans="1:29" ht="15" customHeight="1" x14ac:dyDescent="0.25">
      <c r="A7" s="56">
        <v>15</v>
      </c>
      <c r="B7" s="40" t="s">
        <v>118</v>
      </c>
      <c r="C7" s="59" t="s">
        <v>38</v>
      </c>
      <c r="D7" s="22">
        <v>2.1527777777777778E-2</v>
      </c>
      <c r="E7" s="4">
        <v>4.8263888888888891E-2</v>
      </c>
      <c r="F7" s="17">
        <f t="shared" si="0"/>
        <v>2.6736111111111113E-2</v>
      </c>
      <c r="G7" s="14"/>
      <c r="H7" s="8">
        <v>2</v>
      </c>
      <c r="I7" s="8"/>
      <c r="J7" s="8">
        <v>3</v>
      </c>
      <c r="K7" s="8"/>
      <c r="L7" s="8"/>
      <c r="M7" s="8"/>
      <c r="N7" s="8">
        <v>2</v>
      </c>
      <c r="O7" s="8">
        <v>2</v>
      </c>
      <c r="P7" s="8">
        <v>1</v>
      </c>
      <c r="Q7" s="14">
        <f t="shared" ref="Q7:Q9" si="4">SUM(G7:P7)</f>
        <v>10</v>
      </c>
      <c r="R7" s="18">
        <f>TIME(0,Q7,0)</f>
        <v>6.9444444444444441E-3</v>
      </c>
      <c r="S7" s="11"/>
      <c r="T7" s="17">
        <f>F7+R7+S7</f>
        <v>3.3680555555555561E-2</v>
      </c>
      <c r="U7" s="17">
        <f t="shared" si="2"/>
        <v>3.3680555555555561E-2</v>
      </c>
      <c r="V7" s="14">
        <f>IF(OR(L7=AC$3),"DISC",RANK(U7,U$4:U$31675,1))</f>
        <v>12</v>
      </c>
      <c r="W7" s="62">
        <f>SUM(U7:U9)</f>
        <v>9.0682870370370386E-2</v>
      </c>
      <c r="X7" s="65">
        <f>IF(OR(L7=AC$3,L8=AC$3,L9=AC$3),"",W7)</f>
        <v>9.0682870370370386E-2</v>
      </c>
      <c r="Y7" s="68">
        <f>IF(OR(V7="DISC",V8="DISC",V9="DISC"),"DISC",RANK(X7,X$4:X$31675,1))</f>
        <v>2</v>
      </c>
    </row>
    <row r="8" spans="1:29" ht="15" customHeight="1" x14ac:dyDescent="0.25">
      <c r="A8" s="57"/>
      <c r="B8" s="39" t="s">
        <v>63</v>
      </c>
      <c r="C8" s="60"/>
      <c r="D8" s="23">
        <f>E7</f>
        <v>4.8263888888888891E-2</v>
      </c>
      <c r="E8" s="6">
        <v>6.8819444444444447E-2</v>
      </c>
      <c r="F8" s="19">
        <f t="shared" si="0"/>
        <v>2.0555555555555556E-2</v>
      </c>
      <c r="G8" s="15"/>
      <c r="H8" s="9">
        <v>8</v>
      </c>
      <c r="I8" s="9">
        <v>11</v>
      </c>
      <c r="J8" s="9">
        <v>3</v>
      </c>
      <c r="K8" s="9"/>
      <c r="L8" s="9"/>
      <c r="M8" s="9"/>
      <c r="N8" s="9"/>
      <c r="O8" s="9"/>
      <c r="P8" s="9"/>
      <c r="Q8" s="15">
        <f t="shared" si="4"/>
        <v>22</v>
      </c>
      <c r="R8" s="19">
        <f t="shared" ref="R8:R9" si="5">TIME(0,Q8,0)</f>
        <v>1.5277777777777777E-2</v>
      </c>
      <c r="S8" s="12"/>
      <c r="T8" s="19">
        <f t="shared" ref="T8:T9" si="6">F8+R8+S8</f>
        <v>3.5833333333333335E-2</v>
      </c>
      <c r="U8" s="19">
        <f t="shared" si="2"/>
        <v>3.5833333333333335E-2</v>
      </c>
      <c r="V8" s="15">
        <f>IF(OR(L8=AC$3),"DISC",RANK(U8,U$4:U$31675,1))</f>
        <v>14</v>
      </c>
      <c r="W8" s="63"/>
      <c r="X8" s="66"/>
      <c r="Y8" s="69"/>
    </row>
    <row r="9" spans="1:29" ht="15.75" customHeight="1" thickBot="1" x14ac:dyDescent="0.3">
      <c r="A9" s="58"/>
      <c r="B9" s="48" t="s">
        <v>64</v>
      </c>
      <c r="C9" s="61"/>
      <c r="D9" s="24">
        <f>E8</f>
        <v>6.8819444444444447E-2</v>
      </c>
      <c r="E9" s="7">
        <v>8.7210648148148148E-2</v>
      </c>
      <c r="F9" s="20">
        <f t="shared" si="0"/>
        <v>1.8391203703703701E-2</v>
      </c>
      <c r="G9" s="16"/>
      <c r="H9" s="10"/>
      <c r="I9" s="10">
        <v>1</v>
      </c>
      <c r="J9" s="10">
        <v>3</v>
      </c>
      <c r="K9" s="10"/>
      <c r="L9" s="10"/>
      <c r="M9" s="10"/>
      <c r="N9" s="10"/>
      <c r="O9" s="10"/>
      <c r="P9" s="10"/>
      <c r="Q9" s="16">
        <f t="shared" si="4"/>
        <v>4</v>
      </c>
      <c r="R9" s="20">
        <f t="shared" si="5"/>
        <v>2.7777777777777779E-3</v>
      </c>
      <c r="S9" s="13"/>
      <c r="T9" s="20">
        <f t="shared" si="6"/>
        <v>2.116898148148148E-2</v>
      </c>
      <c r="U9" s="20">
        <f t="shared" si="2"/>
        <v>2.116898148148148E-2</v>
      </c>
      <c r="V9" s="16">
        <f>IF(OR(L9=AC$3),"DISC",RANK(U9,U$4:U$31675,1))</f>
        <v>2</v>
      </c>
      <c r="W9" s="64"/>
      <c r="X9" s="67"/>
      <c r="Y9" s="70"/>
    </row>
    <row r="10" spans="1:29" ht="15" customHeight="1" x14ac:dyDescent="0.25">
      <c r="A10" s="56">
        <v>17</v>
      </c>
      <c r="B10" s="50" t="s">
        <v>54</v>
      </c>
      <c r="C10" s="59" t="s">
        <v>29</v>
      </c>
      <c r="D10" s="22">
        <v>2.4305555555555556E-2</v>
      </c>
      <c r="E10" s="4">
        <v>4.3182870370370371E-2</v>
      </c>
      <c r="F10" s="17">
        <f t="shared" ref="F10:F18" si="7">E10-D10</f>
        <v>1.8877314814814816E-2</v>
      </c>
      <c r="G10" s="14"/>
      <c r="H10" s="8"/>
      <c r="I10" s="8"/>
      <c r="J10" s="8"/>
      <c r="K10" s="8"/>
      <c r="L10" s="8"/>
      <c r="M10" s="8"/>
      <c r="N10" s="8"/>
      <c r="O10" s="8"/>
      <c r="P10" s="8">
        <v>1</v>
      </c>
      <c r="Q10" s="14">
        <f t="shared" ref="Q10:Q12" si="8">SUM(G10:P10)</f>
        <v>1</v>
      </c>
      <c r="R10" s="18">
        <f>TIME(0,Q10,0)</f>
        <v>6.9444444444444447E-4</v>
      </c>
      <c r="S10" s="11"/>
      <c r="T10" s="17">
        <f>F10+R10+S10</f>
        <v>1.9571759259259261E-2</v>
      </c>
      <c r="U10" s="17">
        <f t="shared" ref="U10:U18" si="9">T10</f>
        <v>1.9571759259259261E-2</v>
      </c>
      <c r="V10" s="14">
        <f>IF(OR(L10=AC$3),"DISC",RANK(U10,U$4:U$31675,1))</f>
        <v>1</v>
      </c>
      <c r="W10" s="62">
        <f>SUM(U10:U12)</f>
        <v>6.5891203703703716E-2</v>
      </c>
      <c r="X10" s="65">
        <f>IF(OR(L10=AC$3,L11=AC$3,L12=AC$3),"",W10)</f>
        <v>6.5891203703703716E-2</v>
      </c>
      <c r="Y10" s="68">
        <f>IF(OR(V10="DISC",V11="DISC",V12="DISC"),"DISC",RANK(X10,X$4:X$31675,1))</f>
        <v>1</v>
      </c>
    </row>
    <row r="11" spans="1:29" ht="15" customHeight="1" x14ac:dyDescent="0.25">
      <c r="A11" s="57"/>
      <c r="B11" s="42" t="s">
        <v>55</v>
      </c>
      <c r="C11" s="60"/>
      <c r="D11" s="23">
        <f>E10</f>
        <v>4.3182870370370371E-2</v>
      </c>
      <c r="E11" s="6">
        <v>6.4456018518518524E-2</v>
      </c>
      <c r="F11" s="19">
        <f t="shared" si="7"/>
        <v>2.1273148148148152E-2</v>
      </c>
      <c r="G11" s="15"/>
      <c r="H11" s="9">
        <v>2</v>
      </c>
      <c r="I11" s="9"/>
      <c r="J11" s="9"/>
      <c r="K11" s="9"/>
      <c r="L11" s="9"/>
      <c r="M11" s="9"/>
      <c r="N11" s="9"/>
      <c r="O11" s="9"/>
      <c r="P11" s="9">
        <v>1</v>
      </c>
      <c r="Q11" s="15">
        <f t="shared" si="8"/>
        <v>3</v>
      </c>
      <c r="R11" s="19">
        <f t="shared" ref="R11:R12" si="10">TIME(0,Q11,0)</f>
        <v>2.0833333333333333E-3</v>
      </c>
      <c r="S11" s="12"/>
      <c r="T11" s="19">
        <f t="shared" ref="T11:T12" si="11">F11+R11+S11</f>
        <v>2.3356481481481485E-2</v>
      </c>
      <c r="U11" s="19">
        <f t="shared" si="9"/>
        <v>2.3356481481481485E-2</v>
      </c>
      <c r="V11" s="15">
        <f>IF(OR(L11=AC$3),"DISC",RANK(U11,U$4:U$31675,1))</f>
        <v>5</v>
      </c>
      <c r="W11" s="63"/>
      <c r="X11" s="66"/>
      <c r="Y11" s="69"/>
    </row>
    <row r="12" spans="1:29" ht="15.75" customHeight="1" thickBot="1" x14ac:dyDescent="0.3">
      <c r="A12" s="58"/>
      <c r="B12" s="51" t="s">
        <v>56</v>
      </c>
      <c r="C12" s="61"/>
      <c r="D12" s="24">
        <f>E11</f>
        <v>6.4456018518518524E-2</v>
      </c>
      <c r="E12" s="7">
        <v>8.3946759259259263E-2</v>
      </c>
      <c r="F12" s="20">
        <f t="shared" si="7"/>
        <v>1.9490740740740739E-2</v>
      </c>
      <c r="G12" s="16"/>
      <c r="H12" s="10"/>
      <c r="I12" s="10">
        <v>1</v>
      </c>
      <c r="J12" s="10">
        <v>1</v>
      </c>
      <c r="K12" s="10"/>
      <c r="L12" s="10"/>
      <c r="M12" s="10"/>
      <c r="N12" s="10">
        <v>2</v>
      </c>
      <c r="O12" s="10"/>
      <c r="P12" s="10">
        <v>1</v>
      </c>
      <c r="Q12" s="16">
        <f t="shared" si="8"/>
        <v>5</v>
      </c>
      <c r="R12" s="20">
        <f t="shared" si="10"/>
        <v>3.472222222222222E-3</v>
      </c>
      <c r="S12" s="13"/>
      <c r="T12" s="20">
        <f t="shared" si="11"/>
        <v>2.2962962962962963E-2</v>
      </c>
      <c r="U12" s="20">
        <f t="shared" si="9"/>
        <v>2.2962962962962963E-2</v>
      </c>
      <c r="V12" s="16">
        <f>IF(OR(L12=AC$3),"DISC",RANK(U12,U$4:U$31675,1))</f>
        <v>3</v>
      </c>
      <c r="W12" s="64"/>
      <c r="X12" s="67"/>
      <c r="Y12" s="70"/>
    </row>
    <row r="13" spans="1:29" ht="15" customHeight="1" x14ac:dyDescent="0.25">
      <c r="A13" s="56">
        <v>19</v>
      </c>
      <c r="B13" s="49" t="s">
        <v>57</v>
      </c>
      <c r="C13" s="59" t="s">
        <v>30</v>
      </c>
      <c r="D13" s="22">
        <v>2.7083333333333334E-2</v>
      </c>
      <c r="E13" s="4">
        <v>4.9525462962962966E-2</v>
      </c>
      <c r="F13" s="17">
        <f t="shared" si="7"/>
        <v>2.2442129629629631E-2</v>
      </c>
      <c r="G13" s="14"/>
      <c r="H13" s="8">
        <v>1</v>
      </c>
      <c r="I13" s="8">
        <v>2</v>
      </c>
      <c r="J13" s="8">
        <v>5</v>
      </c>
      <c r="K13" s="8"/>
      <c r="L13" s="8"/>
      <c r="M13" s="8"/>
      <c r="N13" s="8"/>
      <c r="O13" s="8"/>
      <c r="P13" s="8">
        <v>1</v>
      </c>
      <c r="Q13" s="14">
        <f t="shared" ref="Q13:Q15" si="12">SUM(G13:P13)</f>
        <v>9</v>
      </c>
      <c r="R13" s="18">
        <f>TIME(0,Q13,0)</f>
        <v>6.2500000000000003E-3</v>
      </c>
      <c r="S13" s="11"/>
      <c r="T13" s="17">
        <f>F13+R13+S13</f>
        <v>2.869212962962963E-2</v>
      </c>
      <c r="U13" s="17">
        <f t="shared" si="9"/>
        <v>2.869212962962963E-2</v>
      </c>
      <c r="V13" s="14">
        <f>IF(OR(L13=AC$3),"DISC",RANK(U13,U$4:U$31675,1))</f>
        <v>10</v>
      </c>
      <c r="W13" s="62">
        <f>SUM(U13:U15)</f>
        <v>9.1759259259259263E-2</v>
      </c>
      <c r="X13" s="65" t="str">
        <f>IF(OR(L13=AC$3,L14=AC$3,L15=AC$3),"",W13)</f>
        <v/>
      </c>
      <c r="Y13" s="68" t="str">
        <f>IF(OR(V13="DISC",V14="DISC",V15="DISC"),"DISC",RANK(X13,X$4:X$31675,1))</f>
        <v>DISC</v>
      </c>
    </row>
    <row r="14" spans="1:29" ht="15" customHeight="1" x14ac:dyDescent="0.25">
      <c r="A14" s="57"/>
      <c r="B14" s="38" t="s">
        <v>58</v>
      </c>
      <c r="C14" s="60"/>
      <c r="D14" s="23">
        <f>E13</f>
        <v>4.9525462962962966E-2</v>
      </c>
      <c r="E14" s="6">
        <v>7.5601851851851851E-2</v>
      </c>
      <c r="F14" s="19">
        <f t="shared" si="7"/>
        <v>2.6076388888888885E-2</v>
      </c>
      <c r="G14" s="15"/>
      <c r="H14" s="9">
        <v>4</v>
      </c>
      <c r="I14" s="9">
        <v>1</v>
      </c>
      <c r="J14" s="9">
        <v>5</v>
      </c>
      <c r="K14" s="9"/>
      <c r="L14" s="9" t="s">
        <v>14</v>
      </c>
      <c r="M14" s="9"/>
      <c r="N14" s="9"/>
      <c r="O14" s="9"/>
      <c r="P14" s="9">
        <v>2</v>
      </c>
      <c r="Q14" s="15">
        <f t="shared" si="12"/>
        <v>12</v>
      </c>
      <c r="R14" s="19">
        <f t="shared" ref="R14:R15" si="13">TIME(0,Q14,0)</f>
        <v>8.3333333333333332E-3</v>
      </c>
      <c r="S14" s="12"/>
      <c r="T14" s="19">
        <f t="shared" ref="T14:T15" si="14">F14+R14+S14</f>
        <v>3.4409722222222217E-2</v>
      </c>
      <c r="U14" s="19">
        <f t="shared" si="9"/>
        <v>3.4409722222222217E-2</v>
      </c>
      <c r="V14" s="15" t="str">
        <f>IF(OR(L14=AC$3),"DISC",RANK(U14,U$4:U$31675,1))</f>
        <v>DISC</v>
      </c>
      <c r="W14" s="63"/>
      <c r="X14" s="66"/>
      <c r="Y14" s="69"/>
    </row>
    <row r="15" spans="1:29" ht="15.75" customHeight="1" thickBot="1" x14ac:dyDescent="0.3">
      <c r="A15" s="58"/>
      <c r="B15" s="52" t="s">
        <v>59</v>
      </c>
      <c r="C15" s="61"/>
      <c r="D15" s="24">
        <f>E14</f>
        <v>7.5601851851851851E-2</v>
      </c>
      <c r="E15" s="7">
        <v>0.1006712962962963</v>
      </c>
      <c r="F15" s="20">
        <f t="shared" si="7"/>
        <v>2.506944444444445E-2</v>
      </c>
      <c r="G15" s="16"/>
      <c r="H15" s="10"/>
      <c r="I15" s="10"/>
      <c r="J15" s="10">
        <v>4</v>
      </c>
      <c r="K15" s="10"/>
      <c r="L15" s="10"/>
      <c r="M15" s="10"/>
      <c r="N15" s="10"/>
      <c r="O15" s="10"/>
      <c r="P15" s="10">
        <v>1</v>
      </c>
      <c r="Q15" s="16">
        <f t="shared" si="12"/>
        <v>5</v>
      </c>
      <c r="R15" s="20">
        <f t="shared" si="13"/>
        <v>3.472222222222222E-3</v>
      </c>
      <c r="S15" s="13">
        <v>1.1574074074074075E-4</v>
      </c>
      <c r="T15" s="20">
        <f t="shared" si="14"/>
        <v>2.8657407407407413E-2</v>
      </c>
      <c r="U15" s="20">
        <f t="shared" si="9"/>
        <v>2.8657407407407413E-2</v>
      </c>
      <c r="V15" s="16">
        <f>IF(OR(L15=AC$3),"DISC",RANK(U15,U$4:U$31675,1))</f>
        <v>9</v>
      </c>
      <c r="W15" s="64"/>
      <c r="X15" s="67"/>
      <c r="Y15" s="70"/>
    </row>
    <row r="16" spans="1:29" ht="15" customHeight="1" x14ac:dyDescent="0.25">
      <c r="A16" s="56">
        <v>21</v>
      </c>
      <c r="B16" s="46" t="s">
        <v>60</v>
      </c>
      <c r="C16" s="59" t="s">
        <v>32</v>
      </c>
      <c r="D16" s="22">
        <v>2.9861111111111113E-2</v>
      </c>
      <c r="E16" s="4">
        <v>5.3043981481481484E-2</v>
      </c>
      <c r="F16" s="17">
        <f t="shared" si="7"/>
        <v>2.3182870370370371E-2</v>
      </c>
      <c r="G16" s="14"/>
      <c r="H16" s="8"/>
      <c r="I16" s="8">
        <v>1</v>
      </c>
      <c r="J16" s="8"/>
      <c r="K16" s="8"/>
      <c r="L16" s="8"/>
      <c r="M16" s="8"/>
      <c r="N16" s="8">
        <v>1</v>
      </c>
      <c r="O16" s="8"/>
      <c r="P16" s="8">
        <v>2</v>
      </c>
      <c r="Q16" s="14">
        <f t="shared" ref="Q16:Q18" si="15">SUM(G16:P16)</f>
        <v>4</v>
      </c>
      <c r="R16" s="18">
        <f>TIME(0,Q16,0)</f>
        <v>2.7777777777777779E-3</v>
      </c>
      <c r="S16" s="11"/>
      <c r="T16" s="17">
        <f>F16+R16+S16</f>
        <v>2.5960648148148149E-2</v>
      </c>
      <c r="U16" s="17">
        <f t="shared" si="9"/>
        <v>2.5960648148148149E-2</v>
      </c>
      <c r="V16" s="14">
        <f>IF(OR(L16=AC$3),"DISC",RANK(U16,U$4:U$31675,1))</f>
        <v>8</v>
      </c>
      <c r="W16" s="62">
        <f>SUM(U16:U18)</f>
        <v>9.9004629629629637E-2</v>
      </c>
      <c r="X16" s="65">
        <f>IF(OR(L16=AC$3,L17=AC$3,L18=AC$3),"",W16)</f>
        <v>9.9004629629629637E-2</v>
      </c>
      <c r="Y16" s="68">
        <f>IF(OR(V16="DISC",V17="DISC",V18="DISC"),"DISC",RANK(X16,X$4:X$31675,1))</f>
        <v>3</v>
      </c>
    </row>
    <row r="17" spans="1:25" ht="15" customHeight="1" x14ac:dyDescent="0.25">
      <c r="A17" s="57"/>
      <c r="B17" s="39" t="s">
        <v>61</v>
      </c>
      <c r="C17" s="60"/>
      <c r="D17" s="23">
        <f>E16</f>
        <v>5.3043981481481484E-2</v>
      </c>
      <c r="E17" s="6">
        <v>9.1921296296296293E-2</v>
      </c>
      <c r="F17" s="19">
        <f t="shared" si="7"/>
        <v>3.8877314814814809E-2</v>
      </c>
      <c r="G17" s="15"/>
      <c r="H17" s="9"/>
      <c r="I17" s="9">
        <v>1</v>
      </c>
      <c r="J17" s="9">
        <v>6</v>
      </c>
      <c r="K17" s="9"/>
      <c r="L17" s="9"/>
      <c r="M17" s="9">
        <v>2</v>
      </c>
      <c r="N17" s="9">
        <v>2</v>
      </c>
      <c r="O17" s="9">
        <v>1</v>
      </c>
      <c r="P17" s="9">
        <v>1</v>
      </c>
      <c r="Q17" s="15">
        <f t="shared" si="15"/>
        <v>13</v>
      </c>
      <c r="R17" s="19">
        <f t="shared" ref="R17:R18" si="16">TIME(0,Q17,0)</f>
        <v>9.0277777777777769E-3</v>
      </c>
      <c r="S17" s="12"/>
      <c r="T17" s="19">
        <f t="shared" ref="T17:T18" si="17">F17+R17+S17</f>
        <v>4.7905092592592582E-2</v>
      </c>
      <c r="U17" s="19">
        <f t="shared" si="9"/>
        <v>4.7905092592592582E-2</v>
      </c>
      <c r="V17" s="15">
        <f>IF(OR(L17=AC$3),"DISC",RANK(U17,U$4:U$31675,1))</f>
        <v>15</v>
      </c>
      <c r="W17" s="63"/>
      <c r="X17" s="66"/>
      <c r="Y17" s="69"/>
    </row>
    <row r="18" spans="1:25" ht="15.75" customHeight="1" thickBot="1" x14ac:dyDescent="0.3">
      <c r="A18" s="58"/>
      <c r="B18" s="53" t="s">
        <v>62</v>
      </c>
      <c r="C18" s="61"/>
      <c r="D18" s="24">
        <f>E17</f>
        <v>9.1921296296296293E-2</v>
      </c>
      <c r="E18" s="7">
        <v>0.11497685185185186</v>
      </c>
      <c r="F18" s="20">
        <f t="shared" si="7"/>
        <v>2.3055555555555565E-2</v>
      </c>
      <c r="G18" s="16"/>
      <c r="H18" s="10"/>
      <c r="I18" s="10"/>
      <c r="J18" s="10">
        <v>3</v>
      </c>
      <c r="K18" s="10"/>
      <c r="L18" s="10"/>
      <c r="M18" s="10"/>
      <c r="N18" s="10"/>
      <c r="O18" s="10"/>
      <c r="P18" s="10"/>
      <c r="Q18" s="16">
        <f t="shared" si="15"/>
        <v>3</v>
      </c>
      <c r="R18" s="20">
        <f t="shared" si="16"/>
        <v>2.0833333333333333E-3</v>
      </c>
      <c r="S18" s="13"/>
      <c r="T18" s="20">
        <f t="shared" si="17"/>
        <v>2.5138888888888898E-2</v>
      </c>
      <c r="U18" s="20">
        <f t="shared" si="9"/>
        <v>2.5138888888888898E-2</v>
      </c>
      <c r="V18" s="16">
        <f>IF(OR(L18=AC$3),"DISC",RANK(U18,U$4:U$31675,1))</f>
        <v>7</v>
      </c>
      <c r="W18" s="64"/>
      <c r="X18" s="67"/>
      <c r="Y18" s="70"/>
    </row>
    <row r="21" spans="1:25" ht="14.45" customHeight="1" x14ac:dyDescent="0.25">
      <c r="A21" s="109"/>
      <c r="B21" s="30"/>
      <c r="C21" s="110"/>
      <c r="D21" s="31"/>
      <c r="E21" s="31"/>
      <c r="F21" s="32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3"/>
      <c r="R21" s="35"/>
      <c r="S21" s="36"/>
      <c r="T21" s="32"/>
      <c r="U21" s="32"/>
      <c r="V21" s="33"/>
      <c r="W21" s="111"/>
      <c r="X21" s="111"/>
      <c r="Y21" s="112"/>
    </row>
    <row r="22" spans="1:25" ht="14.45" customHeight="1" x14ac:dyDescent="0.25">
      <c r="A22" s="109"/>
      <c r="B22" s="30"/>
      <c r="C22" s="110"/>
      <c r="D22" s="37"/>
      <c r="E22" s="31"/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3"/>
      <c r="R22" s="32"/>
      <c r="S22" s="36"/>
      <c r="T22" s="32"/>
      <c r="U22" s="32"/>
      <c r="V22" s="33"/>
      <c r="W22" s="113"/>
      <c r="X22" s="114"/>
      <c r="Y22" s="115"/>
    </row>
    <row r="23" spans="1:25" ht="15" customHeight="1" x14ac:dyDescent="0.25">
      <c r="A23" s="109"/>
      <c r="B23" s="30"/>
      <c r="C23" s="110"/>
      <c r="D23" s="37"/>
      <c r="E23" s="31"/>
      <c r="F23" s="32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3"/>
      <c r="R23" s="32"/>
      <c r="S23" s="36"/>
      <c r="T23" s="32"/>
      <c r="U23" s="32"/>
      <c r="V23" s="33"/>
      <c r="W23" s="113"/>
      <c r="X23" s="114"/>
      <c r="Y23" s="115"/>
    </row>
  </sheetData>
  <sheetProtection selectLockedCells="1"/>
  <mergeCells count="55">
    <mergeCell ref="A21:A23"/>
    <mergeCell ref="C21:C23"/>
    <mergeCell ref="W21:W23"/>
    <mergeCell ref="X21:X23"/>
    <mergeCell ref="Y21:Y23"/>
    <mergeCell ref="G1:P1"/>
    <mergeCell ref="M2:M3"/>
    <mergeCell ref="N2:N3"/>
    <mergeCell ref="O2:P2"/>
    <mergeCell ref="A1:A3"/>
    <mergeCell ref="C1:C3"/>
    <mergeCell ref="D1:D3"/>
    <mergeCell ref="E1:E3"/>
    <mergeCell ref="F1:F3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A10:A12"/>
    <mergeCell ref="C10:C12"/>
    <mergeCell ref="W10:W12"/>
    <mergeCell ref="X10:X12"/>
    <mergeCell ref="Y10:Y12"/>
    <mergeCell ref="A13:A15"/>
    <mergeCell ref="C13:C15"/>
    <mergeCell ref="W13:W15"/>
    <mergeCell ref="X13:X15"/>
    <mergeCell ref="Y13:Y15"/>
    <mergeCell ref="A16:A18"/>
    <mergeCell ref="C16:C18"/>
    <mergeCell ref="W16:W18"/>
    <mergeCell ref="X16:X18"/>
    <mergeCell ref="Y16:Y18"/>
    <mergeCell ref="A4:A6"/>
    <mergeCell ref="C4:C6"/>
    <mergeCell ref="W4:W6"/>
    <mergeCell ref="X4:X6"/>
    <mergeCell ref="Y4:Y6"/>
    <mergeCell ref="A7:A9"/>
    <mergeCell ref="C7:C9"/>
    <mergeCell ref="W7:W9"/>
    <mergeCell ref="X7:X9"/>
    <mergeCell ref="Y7:Y9"/>
  </mergeCells>
  <dataValidations count="4">
    <dataValidation type="list" allowBlank="1" showInputMessage="1" showErrorMessage="1" sqref="G21:G23 G4:G18" xr:uid="{00000000-0002-0000-0200-000000000000}">
      <formula1>$AB$1:$AB$2</formula1>
    </dataValidation>
    <dataValidation type="whole" operator="greaterThanOrEqual" allowBlank="1" showInputMessage="1" showErrorMessage="1" sqref="J21:K23 H21:H23 M21:Q23 H4:H18 M4:Q18 J4:K18" xr:uid="{00000000-0002-0000-0200-000001000000}">
      <formula1>0</formula1>
    </dataValidation>
    <dataValidation type="list" allowBlank="1" showInputMessage="1" showErrorMessage="1" sqref="L21:L23 L4:L18" xr:uid="{00000000-0002-0000-0200-000002000000}">
      <formula1>$AC$1:$AC$3</formula1>
    </dataValidation>
    <dataValidation type="time" operator="greaterThanOrEqual" allowBlank="1" showInputMessage="1" showErrorMessage="1" prompt="čas jednotlivce v cíli" sqref="E21:E23 E4:E18" xr:uid="{00000000-0002-0000-0200-000003000000}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6"/>
  <sheetViews>
    <sheetView zoomScale="120" zoomScaleNormal="120" workbookViewId="0">
      <pane ySplit="3" topLeftCell="A4" activePane="bottomLeft" state="frozen"/>
      <selection pane="bottomLeft" activeCell="E14" sqref="E14"/>
    </sheetView>
  </sheetViews>
  <sheetFormatPr defaultColWidth="9.140625" defaultRowHeight="15" x14ac:dyDescent="0.25"/>
  <cols>
    <col min="1" max="1" width="8.140625" style="1" customWidth="1"/>
    <col min="2" max="2" width="20.85546875" customWidth="1"/>
    <col min="3" max="3" width="13" style="3" customWidth="1"/>
    <col min="4" max="5" width="7.5703125" customWidth="1"/>
    <col min="6" max="6" width="8.42578125" customWidth="1"/>
    <col min="7" max="7" width="3" customWidth="1"/>
    <col min="8" max="8" width="2.42578125" customWidth="1"/>
    <col min="9" max="9" width="3.140625" customWidth="1"/>
    <col min="10" max="10" width="2.140625" bestFit="1" customWidth="1"/>
    <col min="11" max="12" width="2.85546875" customWidth="1"/>
    <col min="13" max="14" width="2.5703125" customWidth="1"/>
    <col min="15" max="16" width="2.28515625" customWidth="1"/>
    <col min="17" max="17" width="8.42578125" hidden="1" customWidth="1"/>
    <col min="18" max="20" width="8.42578125" customWidth="1"/>
    <col min="21" max="21" width="8.42578125" hidden="1" customWidth="1"/>
    <col min="22" max="22" width="10.7109375" customWidth="1"/>
    <col min="23" max="23" width="10.140625" customWidth="1"/>
    <col min="24" max="24" width="10.140625" hidden="1" customWidth="1"/>
    <col min="25" max="25" width="11" customWidth="1"/>
    <col min="27" max="27" width="11.85546875" bestFit="1" customWidth="1"/>
  </cols>
  <sheetData>
    <row r="1" spans="1:29" ht="15" customHeight="1" x14ac:dyDescent="0.25">
      <c r="A1" s="97" t="s">
        <v>0</v>
      </c>
      <c r="B1" s="5" t="s">
        <v>18</v>
      </c>
      <c r="C1" s="79" t="s">
        <v>1</v>
      </c>
      <c r="D1" s="79" t="s">
        <v>7</v>
      </c>
      <c r="E1" s="100" t="s">
        <v>2</v>
      </c>
      <c r="F1" s="103" t="s">
        <v>3</v>
      </c>
      <c r="G1" s="106" t="s">
        <v>4</v>
      </c>
      <c r="H1" s="107"/>
      <c r="I1" s="107"/>
      <c r="J1" s="107"/>
      <c r="K1" s="107"/>
      <c r="L1" s="107"/>
      <c r="M1" s="107"/>
      <c r="N1" s="107"/>
      <c r="O1" s="107"/>
      <c r="P1" s="108"/>
      <c r="Q1" s="94" t="s">
        <v>4</v>
      </c>
      <c r="R1" s="79" t="s">
        <v>4</v>
      </c>
      <c r="S1" s="79" t="s">
        <v>22</v>
      </c>
      <c r="T1" s="79" t="s">
        <v>5</v>
      </c>
      <c r="U1" s="94" t="s">
        <v>16</v>
      </c>
      <c r="V1" s="79" t="s">
        <v>16</v>
      </c>
      <c r="W1" s="79" t="s">
        <v>19</v>
      </c>
      <c r="X1" s="82"/>
      <c r="Y1" s="85" t="s">
        <v>17</v>
      </c>
      <c r="AA1" s="2"/>
      <c r="AB1" s="25">
        <v>0</v>
      </c>
      <c r="AC1" s="25">
        <v>0</v>
      </c>
    </row>
    <row r="2" spans="1:29" ht="15" customHeight="1" x14ac:dyDescent="0.25">
      <c r="A2" s="98"/>
      <c r="B2" s="88" t="s">
        <v>6</v>
      </c>
      <c r="C2" s="80"/>
      <c r="D2" s="80"/>
      <c r="E2" s="101"/>
      <c r="F2" s="104"/>
      <c r="G2" s="90" t="s">
        <v>23</v>
      </c>
      <c r="H2" s="90" t="s">
        <v>13</v>
      </c>
      <c r="I2" s="90" t="s">
        <v>15</v>
      </c>
      <c r="J2" s="90" t="s">
        <v>14</v>
      </c>
      <c r="K2" s="90" t="s">
        <v>20</v>
      </c>
      <c r="L2" s="92" t="s">
        <v>21</v>
      </c>
      <c r="M2" s="90" t="s">
        <v>8</v>
      </c>
      <c r="N2" s="90" t="s">
        <v>11</v>
      </c>
      <c r="O2" s="90" t="s">
        <v>12</v>
      </c>
      <c r="P2" s="90"/>
      <c r="Q2" s="95"/>
      <c r="R2" s="80"/>
      <c r="S2" s="80"/>
      <c r="T2" s="80"/>
      <c r="U2" s="95"/>
      <c r="V2" s="80"/>
      <c r="W2" s="80"/>
      <c r="X2" s="83"/>
      <c r="Y2" s="86"/>
      <c r="AA2" s="2"/>
      <c r="AB2" s="26" t="s">
        <v>14</v>
      </c>
      <c r="AC2" s="25">
        <v>20</v>
      </c>
    </row>
    <row r="3" spans="1:29" ht="15" customHeight="1" thickBot="1" x14ac:dyDescent="0.3">
      <c r="A3" s="99"/>
      <c r="B3" s="89"/>
      <c r="C3" s="81"/>
      <c r="D3" s="81"/>
      <c r="E3" s="102"/>
      <c r="F3" s="105"/>
      <c r="G3" s="91"/>
      <c r="H3" s="91"/>
      <c r="I3" s="91"/>
      <c r="J3" s="91"/>
      <c r="K3" s="91"/>
      <c r="L3" s="93"/>
      <c r="M3" s="91"/>
      <c r="N3" s="91"/>
      <c r="O3" s="21" t="s">
        <v>10</v>
      </c>
      <c r="P3" s="21" t="s">
        <v>9</v>
      </c>
      <c r="Q3" s="96"/>
      <c r="R3" s="81"/>
      <c r="S3" s="81"/>
      <c r="T3" s="81"/>
      <c r="U3" s="96"/>
      <c r="V3" s="81"/>
      <c r="W3" s="81"/>
      <c r="X3" s="84"/>
      <c r="Y3" s="87"/>
      <c r="AB3" s="25"/>
      <c r="AC3" s="26" t="s">
        <v>14</v>
      </c>
    </row>
    <row r="4" spans="1:29" ht="15" customHeight="1" x14ac:dyDescent="0.25">
      <c r="A4" s="56">
        <v>16</v>
      </c>
      <c r="B4" s="43" t="s">
        <v>65</v>
      </c>
      <c r="C4" s="59" t="s">
        <v>32</v>
      </c>
      <c r="D4" s="22">
        <v>2.2916666666666665E-2</v>
      </c>
      <c r="E4" s="4">
        <v>4.9328703703703701E-2</v>
      </c>
      <c r="F4" s="17">
        <f t="shared" ref="F4:F30" si="0">E4-D4</f>
        <v>2.6412037037037036E-2</v>
      </c>
      <c r="G4" s="14"/>
      <c r="H4" s="8"/>
      <c r="I4" s="8">
        <v>1</v>
      </c>
      <c r="J4" s="8"/>
      <c r="K4" s="8"/>
      <c r="L4" s="8"/>
      <c r="M4" s="8"/>
      <c r="N4" s="8"/>
      <c r="O4" s="8"/>
      <c r="P4" s="8">
        <v>2</v>
      </c>
      <c r="Q4" s="14">
        <f t="shared" ref="Q4:Q30" si="1">SUM(G4:P4)</f>
        <v>3</v>
      </c>
      <c r="R4" s="18">
        <f>TIME(0,Q4,0)</f>
        <v>2.0833333333333333E-3</v>
      </c>
      <c r="S4" s="11"/>
      <c r="T4" s="17">
        <f>F4+R4+S4</f>
        <v>2.8495370370370369E-2</v>
      </c>
      <c r="U4" s="17">
        <f t="shared" ref="U4:U30" si="2">T4</f>
        <v>2.8495370370370369E-2</v>
      </c>
      <c r="V4" s="14">
        <f>IF(OR(L4=AC$3),"DISC",RANK(U4,U$4:U$31669,1))</f>
        <v>7</v>
      </c>
      <c r="W4" s="62">
        <f>SUM(U4:U6)</f>
        <v>9.5601851851851855E-2</v>
      </c>
      <c r="X4" s="65">
        <f>IF(OR(L4=AC$3,L5=AC$3,L6=AC$3),"",W4)</f>
        <v>9.5601851851851855E-2</v>
      </c>
      <c r="Y4" s="68">
        <f>IF(OR(V4="DISC",V5="DISC",V6="DISC"),"DISC",RANK(X4,X$4:X$31669,1))</f>
        <v>3</v>
      </c>
    </row>
    <row r="5" spans="1:29" ht="15" customHeight="1" x14ac:dyDescent="0.25">
      <c r="A5" s="57"/>
      <c r="B5" s="38" t="s">
        <v>66</v>
      </c>
      <c r="C5" s="60"/>
      <c r="D5" s="23">
        <f>E4</f>
        <v>4.9328703703703701E-2</v>
      </c>
      <c r="E5" s="6">
        <v>8.1122685185185187E-2</v>
      </c>
      <c r="F5" s="19">
        <f t="shared" si="0"/>
        <v>3.1793981481481486E-2</v>
      </c>
      <c r="G5" s="15"/>
      <c r="H5" s="9"/>
      <c r="I5" s="9"/>
      <c r="J5" s="9"/>
      <c r="K5" s="9"/>
      <c r="L5" s="9"/>
      <c r="M5" s="9"/>
      <c r="N5" s="9"/>
      <c r="O5" s="9"/>
      <c r="P5" s="9"/>
      <c r="Q5" s="15">
        <f t="shared" si="1"/>
        <v>0</v>
      </c>
      <c r="R5" s="19">
        <f t="shared" ref="R5:R6" si="3">TIME(0,Q5,0)</f>
        <v>0</v>
      </c>
      <c r="S5" s="12"/>
      <c r="T5" s="19">
        <f t="shared" ref="T5:T6" si="4">F5+R5+S5</f>
        <v>3.1793981481481486E-2</v>
      </c>
      <c r="U5" s="19">
        <f t="shared" si="2"/>
        <v>3.1793981481481486E-2</v>
      </c>
      <c r="V5" s="15">
        <f>IF(OR(L5=AC$3),"DISC",RANK(U5,U$4:U$31669,1))</f>
        <v>12</v>
      </c>
      <c r="W5" s="63"/>
      <c r="X5" s="66"/>
      <c r="Y5" s="69"/>
    </row>
    <row r="6" spans="1:29" ht="15.75" customHeight="1" thickBot="1" x14ac:dyDescent="0.3">
      <c r="A6" s="58"/>
      <c r="B6" s="44" t="s">
        <v>67</v>
      </c>
      <c r="C6" s="61"/>
      <c r="D6" s="24">
        <f>E5</f>
        <v>8.1122685185185187E-2</v>
      </c>
      <c r="E6" s="7">
        <v>0.11087962962962963</v>
      </c>
      <c r="F6" s="20">
        <f t="shared" si="0"/>
        <v>2.9756944444444447E-2</v>
      </c>
      <c r="G6" s="16"/>
      <c r="H6" s="10">
        <v>6</v>
      </c>
      <c r="I6" s="10"/>
      <c r="J6" s="10">
        <v>1</v>
      </c>
      <c r="K6" s="10"/>
      <c r="L6" s="10"/>
      <c r="M6" s="10"/>
      <c r="N6" s="10"/>
      <c r="O6" s="10"/>
      <c r="P6" s="10">
        <v>1</v>
      </c>
      <c r="Q6" s="16">
        <f t="shared" si="1"/>
        <v>8</v>
      </c>
      <c r="R6" s="20">
        <f t="shared" si="3"/>
        <v>5.5555555555555558E-3</v>
      </c>
      <c r="S6" s="13"/>
      <c r="T6" s="20">
        <f t="shared" si="4"/>
        <v>3.5312500000000004E-2</v>
      </c>
      <c r="U6" s="20">
        <f t="shared" si="2"/>
        <v>3.5312500000000004E-2</v>
      </c>
      <c r="V6" s="16">
        <f>IF(OR(L6=AC$3),"DISC",RANK(U6,U$4:U$31669,1))</f>
        <v>15</v>
      </c>
      <c r="W6" s="64"/>
      <c r="X6" s="67"/>
      <c r="Y6" s="70"/>
    </row>
    <row r="7" spans="1:29" ht="15" customHeight="1" x14ac:dyDescent="0.25">
      <c r="A7" s="56">
        <v>18</v>
      </c>
      <c r="B7" s="40" t="s">
        <v>68</v>
      </c>
      <c r="C7" s="59" t="s">
        <v>31</v>
      </c>
      <c r="D7" s="22">
        <v>2.5694444444444443E-2</v>
      </c>
      <c r="E7" s="4">
        <v>5.9398148148148151E-2</v>
      </c>
      <c r="F7" s="17">
        <f t="shared" si="0"/>
        <v>3.3703703703703708E-2</v>
      </c>
      <c r="G7" s="14"/>
      <c r="H7" s="8"/>
      <c r="I7" s="8">
        <v>1</v>
      </c>
      <c r="J7" s="8">
        <v>1</v>
      </c>
      <c r="K7" s="8"/>
      <c r="L7" s="8"/>
      <c r="M7" s="8">
        <v>2</v>
      </c>
      <c r="N7" s="8">
        <v>2</v>
      </c>
      <c r="O7" s="8"/>
      <c r="P7" s="8">
        <v>1</v>
      </c>
      <c r="Q7" s="14">
        <f t="shared" si="1"/>
        <v>7</v>
      </c>
      <c r="R7" s="18">
        <f>TIME(0,Q7,0)</f>
        <v>4.8611111111111112E-3</v>
      </c>
      <c r="S7" s="11"/>
      <c r="T7" s="17">
        <f>F7+R7+S7</f>
        <v>3.8564814814814816E-2</v>
      </c>
      <c r="U7" s="17">
        <f t="shared" si="2"/>
        <v>3.8564814814814816E-2</v>
      </c>
      <c r="V7" s="14">
        <f>IF(OR(L7=AC$3),"DISC",RANK(U7,U$4:U$31669,1))</f>
        <v>19</v>
      </c>
      <c r="W7" s="62">
        <f>SUM(U7:U9)</f>
        <v>0.11122685185185185</v>
      </c>
      <c r="X7" s="65">
        <f>IF(OR(L7=AC$3,L8=AC$3,L9=AC$3),"",W7)</f>
        <v>0.11122685185185185</v>
      </c>
      <c r="Y7" s="68">
        <f>IF(OR(V7="DISC",V8="DISC",V9="DISC"),"DISC",RANK(X7,X$4:X$31669,1))</f>
        <v>5</v>
      </c>
    </row>
    <row r="8" spans="1:29" ht="15" customHeight="1" x14ac:dyDescent="0.25">
      <c r="A8" s="57"/>
      <c r="B8" s="41" t="s">
        <v>69</v>
      </c>
      <c r="C8" s="60"/>
      <c r="D8" s="23">
        <f>E7</f>
        <v>5.9398148148148151E-2</v>
      </c>
      <c r="E8" s="6">
        <v>8.7546296296296303E-2</v>
      </c>
      <c r="F8" s="19">
        <f t="shared" si="0"/>
        <v>2.8148148148148151E-2</v>
      </c>
      <c r="G8" s="15"/>
      <c r="H8" s="9"/>
      <c r="I8" s="9">
        <v>1</v>
      </c>
      <c r="J8" s="9"/>
      <c r="K8" s="9"/>
      <c r="L8" s="9"/>
      <c r="M8" s="9"/>
      <c r="N8" s="9"/>
      <c r="O8" s="9"/>
      <c r="P8" s="9">
        <v>1</v>
      </c>
      <c r="Q8" s="15">
        <f t="shared" si="1"/>
        <v>2</v>
      </c>
      <c r="R8" s="19">
        <f t="shared" ref="R8:R9" si="5">TIME(0,Q8,0)</f>
        <v>1.3888888888888889E-3</v>
      </c>
      <c r="S8" s="12"/>
      <c r="T8" s="19">
        <f t="shared" ref="T8:T9" si="6">F8+R8+S8</f>
        <v>2.9537037037037039E-2</v>
      </c>
      <c r="U8" s="19">
        <f t="shared" si="2"/>
        <v>2.9537037037037039E-2</v>
      </c>
      <c r="V8" s="15">
        <f>IF(OR(L8=AC$3),"DISC",RANK(U8,U$4:U$31669,1))</f>
        <v>8</v>
      </c>
      <c r="W8" s="63"/>
      <c r="X8" s="66"/>
      <c r="Y8" s="69"/>
    </row>
    <row r="9" spans="1:29" ht="15.75" customHeight="1" thickBot="1" x14ac:dyDescent="0.3">
      <c r="A9" s="58"/>
      <c r="B9" s="54" t="s">
        <v>70</v>
      </c>
      <c r="C9" s="61"/>
      <c r="D9" s="24">
        <f>E8</f>
        <v>8.7546296296296303E-2</v>
      </c>
      <c r="E9" s="7">
        <v>0.12789351851851852</v>
      </c>
      <c r="F9" s="20">
        <f t="shared" si="0"/>
        <v>4.0347222222222215E-2</v>
      </c>
      <c r="G9" s="16"/>
      <c r="H9" s="10"/>
      <c r="I9" s="10">
        <v>1</v>
      </c>
      <c r="J9" s="10"/>
      <c r="K9" s="10"/>
      <c r="L9" s="10"/>
      <c r="M9" s="10"/>
      <c r="N9" s="10"/>
      <c r="O9" s="10"/>
      <c r="P9" s="10">
        <v>3</v>
      </c>
      <c r="Q9" s="16">
        <f t="shared" si="1"/>
        <v>4</v>
      </c>
      <c r="R9" s="20">
        <f t="shared" si="5"/>
        <v>2.7777777777777779E-3</v>
      </c>
      <c r="S9" s="13"/>
      <c r="T9" s="20">
        <f t="shared" si="6"/>
        <v>4.312499999999999E-2</v>
      </c>
      <c r="U9" s="20">
        <f t="shared" si="2"/>
        <v>4.312499999999999E-2</v>
      </c>
      <c r="V9" s="16">
        <f>IF(OR(L9=AC$3),"DISC",RANK(U9,U$4:U$31669,1))</f>
        <v>24</v>
      </c>
      <c r="W9" s="64"/>
      <c r="X9" s="67"/>
      <c r="Y9" s="70"/>
    </row>
    <row r="10" spans="1:29" ht="15" customHeight="1" x14ac:dyDescent="0.25">
      <c r="A10" s="56">
        <v>20</v>
      </c>
      <c r="B10" s="50" t="s">
        <v>71</v>
      </c>
      <c r="C10" s="59" t="s">
        <v>38</v>
      </c>
      <c r="D10" s="22">
        <v>2.8472222222222222E-2</v>
      </c>
      <c r="E10" s="4">
        <v>6.6087962962962959E-2</v>
      </c>
      <c r="F10" s="17">
        <f t="shared" si="0"/>
        <v>3.7615740740740741E-2</v>
      </c>
      <c r="G10" s="14"/>
      <c r="H10" s="8"/>
      <c r="I10" s="8"/>
      <c r="J10" s="8">
        <v>1</v>
      </c>
      <c r="K10" s="8"/>
      <c r="L10" s="8"/>
      <c r="M10" s="8">
        <v>2</v>
      </c>
      <c r="N10" s="8">
        <v>1</v>
      </c>
      <c r="O10" s="8"/>
      <c r="P10" s="8">
        <v>3</v>
      </c>
      <c r="Q10" s="14">
        <f t="shared" si="1"/>
        <v>7</v>
      </c>
      <c r="R10" s="18">
        <f>TIME(0,Q10,0)</f>
        <v>4.8611111111111112E-3</v>
      </c>
      <c r="S10" s="11"/>
      <c r="T10" s="17">
        <f>F10+R10+S10</f>
        <v>4.2476851851851849E-2</v>
      </c>
      <c r="U10" s="17">
        <f t="shared" si="2"/>
        <v>4.2476851851851849E-2</v>
      </c>
      <c r="V10" s="14">
        <f>IF(OR(L10=AC$3),"DISC",RANK(U10,U$4:U$31669,1))</f>
        <v>23</v>
      </c>
      <c r="W10" s="62">
        <f>SUM(U10:U12)</f>
        <v>0.13866898148148146</v>
      </c>
      <c r="X10" s="65">
        <f>IF(OR(L10=AC$3,L11=AC$3,L12=AC$3),"",W10)</f>
        <v>0.13866898148148146</v>
      </c>
      <c r="Y10" s="68">
        <f>IF(OR(V10="DISC",V11="DISC",V12="DISC"),"DISC",RANK(X10,X$4:X$31669,1))</f>
        <v>8</v>
      </c>
    </row>
    <row r="11" spans="1:29" ht="15" customHeight="1" x14ac:dyDescent="0.25">
      <c r="A11" s="57"/>
      <c r="B11" s="42" t="s">
        <v>116</v>
      </c>
      <c r="C11" s="60"/>
      <c r="D11" s="23">
        <f>E10</f>
        <v>6.6087962962962959E-2</v>
      </c>
      <c r="E11" s="6">
        <v>0.11913194444444444</v>
      </c>
      <c r="F11" s="19">
        <f t="shared" si="0"/>
        <v>5.3043981481481484E-2</v>
      </c>
      <c r="G11" s="15"/>
      <c r="H11" s="9">
        <v>3</v>
      </c>
      <c r="I11" s="9">
        <v>1</v>
      </c>
      <c r="J11" s="9"/>
      <c r="K11" s="9"/>
      <c r="L11" s="9"/>
      <c r="M11" s="9"/>
      <c r="N11" s="9"/>
      <c r="O11" s="9"/>
      <c r="P11" s="9">
        <v>3</v>
      </c>
      <c r="Q11" s="15">
        <f t="shared" si="1"/>
        <v>7</v>
      </c>
      <c r="R11" s="19">
        <f t="shared" ref="R11:R12" si="7">TIME(0,Q11,0)</f>
        <v>4.8611111111111112E-3</v>
      </c>
      <c r="S11" s="12"/>
      <c r="T11" s="19">
        <f t="shared" ref="T11:T12" si="8">F11+R11+S11</f>
        <v>5.7905092592592591E-2</v>
      </c>
      <c r="U11" s="19">
        <f t="shared" si="2"/>
        <v>5.7905092592592591E-2</v>
      </c>
      <c r="V11" s="15">
        <f>IF(OR(L11=AC$3),"DISC",RANK(U11,U$4:U$31669,1))</f>
        <v>26</v>
      </c>
      <c r="W11" s="63"/>
      <c r="X11" s="66"/>
      <c r="Y11" s="69"/>
    </row>
    <row r="12" spans="1:29" ht="15.75" customHeight="1" thickBot="1" x14ac:dyDescent="0.3">
      <c r="A12" s="58"/>
      <c r="B12" s="51" t="s">
        <v>72</v>
      </c>
      <c r="C12" s="61"/>
      <c r="D12" s="24">
        <v>0.11527777777777778</v>
      </c>
      <c r="E12" s="7">
        <v>0.14800925925925926</v>
      </c>
      <c r="F12" s="20">
        <f t="shared" si="0"/>
        <v>3.2731481481481473E-2</v>
      </c>
      <c r="G12" s="16"/>
      <c r="H12" s="10">
        <v>1</v>
      </c>
      <c r="I12" s="10"/>
      <c r="J12" s="10">
        <v>4</v>
      </c>
      <c r="K12" s="10"/>
      <c r="L12" s="10"/>
      <c r="M12" s="10"/>
      <c r="N12" s="10"/>
      <c r="O12" s="10">
        <v>1</v>
      </c>
      <c r="P12" s="10">
        <v>2</v>
      </c>
      <c r="Q12" s="16">
        <f t="shared" si="1"/>
        <v>8</v>
      </c>
      <c r="R12" s="20">
        <f t="shared" si="7"/>
        <v>5.5555555555555558E-3</v>
      </c>
      <c r="S12" s="13"/>
      <c r="T12" s="20">
        <f t="shared" si="8"/>
        <v>3.8287037037037029E-2</v>
      </c>
      <c r="U12" s="20">
        <f t="shared" si="2"/>
        <v>3.8287037037037029E-2</v>
      </c>
      <c r="V12" s="16">
        <f>IF(OR(L12=AC$3),"DISC",RANK(U12,U$4:U$31669,1))</f>
        <v>18</v>
      </c>
      <c r="W12" s="64"/>
      <c r="X12" s="67"/>
      <c r="Y12" s="70"/>
    </row>
    <row r="13" spans="1:29" ht="15" customHeight="1" x14ac:dyDescent="0.25">
      <c r="A13" s="56">
        <v>22</v>
      </c>
      <c r="B13" s="49" t="s">
        <v>73</v>
      </c>
      <c r="C13" s="59" t="s">
        <v>31</v>
      </c>
      <c r="D13" s="22">
        <v>3.125E-2</v>
      </c>
      <c r="E13" s="4">
        <v>6.7777777777777784E-2</v>
      </c>
      <c r="F13" s="17">
        <f t="shared" si="0"/>
        <v>3.6527777777777784E-2</v>
      </c>
      <c r="G13" s="14"/>
      <c r="H13" s="8">
        <v>1</v>
      </c>
      <c r="I13" s="8">
        <v>3</v>
      </c>
      <c r="J13" s="8">
        <v>1</v>
      </c>
      <c r="K13" s="8"/>
      <c r="L13" s="8"/>
      <c r="M13" s="8"/>
      <c r="N13" s="8"/>
      <c r="O13" s="8"/>
      <c r="P13" s="8"/>
      <c r="Q13" s="14">
        <f t="shared" si="1"/>
        <v>5</v>
      </c>
      <c r="R13" s="18">
        <f>TIME(0,Q13,0)</f>
        <v>3.472222222222222E-3</v>
      </c>
      <c r="S13" s="11"/>
      <c r="T13" s="17">
        <f>F13+R13+S13</f>
        <v>4.0000000000000008E-2</v>
      </c>
      <c r="U13" s="17">
        <f t="shared" si="2"/>
        <v>4.0000000000000008E-2</v>
      </c>
      <c r="V13" s="14">
        <f>IF(OR(L13=AC$3),"DISC",RANK(U13,U$4:U$31669,1))</f>
        <v>21</v>
      </c>
      <c r="W13" s="62">
        <f>SUM(U13:U15)</f>
        <v>0.1371412037037037</v>
      </c>
      <c r="X13" s="65">
        <f>IF(OR(L13=AC$3,L14=AC$3,L15=AC$3),"",W13)</f>
        <v>0.1371412037037037</v>
      </c>
      <c r="Y13" s="68">
        <f>IF(OR(V13="DISC",V14="DISC",V15="DISC"),"DISC",RANK(X13,X$4:X$31669,1))</f>
        <v>7</v>
      </c>
    </row>
    <row r="14" spans="1:29" ht="15" customHeight="1" x14ac:dyDescent="0.25">
      <c r="A14" s="57"/>
      <c r="B14" s="38" t="s">
        <v>74</v>
      </c>
      <c r="C14" s="60"/>
      <c r="D14" s="23">
        <f>E13</f>
        <v>6.7777777777777784E-2</v>
      </c>
      <c r="E14" s="6">
        <v>0.10768518518518519</v>
      </c>
      <c r="F14" s="19">
        <f t="shared" si="0"/>
        <v>3.9907407407407405E-2</v>
      </c>
      <c r="G14" s="15"/>
      <c r="H14" s="9">
        <v>6</v>
      </c>
      <c r="I14" s="9">
        <v>4</v>
      </c>
      <c r="J14" s="9">
        <v>4</v>
      </c>
      <c r="K14" s="9">
        <v>1</v>
      </c>
      <c r="L14" s="9"/>
      <c r="M14" s="9">
        <v>2</v>
      </c>
      <c r="N14" s="9">
        <v>2</v>
      </c>
      <c r="O14" s="9">
        <v>1</v>
      </c>
      <c r="P14" s="9">
        <v>3</v>
      </c>
      <c r="Q14" s="15">
        <f t="shared" si="1"/>
        <v>23</v>
      </c>
      <c r="R14" s="19">
        <f t="shared" ref="R14:R15" si="9">TIME(0,Q14,0)</f>
        <v>1.5972222222222221E-2</v>
      </c>
      <c r="S14" s="12"/>
      <c r="T14" s="19">
        <f t="shared" ref="T14:T15" si="10">F14+R14+S14</f>
        <v>5.5879629629629626E-2</v>
      </c>
      <c r="U14" s="19">
        <f t="shared" si="2"/>
        <v>5.5879629629629626E-2</v>
      </c>
      <c r="V14" s="15">
        <f>IF(OR(L14=AC$3),"DISC",RANK(U14,U$4:U$31669,1))</f>
        <v>25</v>
      </c>
      <c r="W14" s="63"/>
      <c r="X14" s="66"/>
      <c r="Y14" s="69"/>
    </row>
    <row r="15" spans="1:29" ht="15.75" customHeight="1" thickBot="1" x14ac:dyDescent="0.3">
      <c r="A15" s="58"/>
      <c r="B15" s="52" t="s">
        <v>75</v>
      </c>
      <c r="C15" s="61"/>
      <c r="D15" s="24">
        <f>E14</f>
        <v>0.10768518518518519</v>
      </c>
      <c r="E15" s="7">
        <v>0.14269675925925926</v>
      </c>
      <c r="F15" s="20">
        <f t="shared" si="0"/>
        <v>3.501157407407407E-2</v>
      </c>
      <c r="G15" s="16"/>
      <c r="H15" s="10">
        <v>1</v>
      </c>
      <c r="I15" s="10">
        <v>1</v>
      </c>
      <c r="J15" s="10">
        <v>3</v>
      </c>
      <c r="K15" s="10"/>
      <c r="L15" s="10"/>
      <c r="M15" s="10"/>
      <c r="N15" s="10"/>
      <c r="O15" s="10">
        <v>2</v>
      </c>
      <c r="P15" s="10">
        <v>2</v>
      </c>
      <c r="Q15" s="16">
        <f t="shared" si="1"/>
        <v>9</v>
      </c>
      <c r="R15" s="20">
        <f t="shared" si="9"/>
        <v>6.2500000000000003E-3</v>
      </c>
      <c r="S15" s="13"/>
      <c r="T15" s="20">
        <f t="shared" si="10"/>
        <v>4.1261574074074069E-2</v>
      </c>
      <c r="U15" s="20">
        <f t="shared" si="2"/>
        <v>4.1261574074074069E-2</v>
      </c>
      <c r="V15" s="16">
        <f>IF(OR(L15=AC$3),"DISC",RANK(U15,U$4:U$31669,1))</f>
        <v>22</v>
      </c>
      <c r="W15" s="64"/>
      <c r="X15" s="67"/>
      <c r="Y15" s="70"/>
    </row>
    <row r="16" spans="1:29" ht="15" customHeight="1" x14ac:dyDescent="0.25">
      <c r="A16" s="56">
        <v>23</v>
      </c>
      <c r="B16" s="46" t="s">
        <v>76</v>
      </c>
      <c r="C16" s="59" t="s">
        <v>29</v>
      </c>
      <c r="D16" s="22">
        <v>3.4027777777777775E-2</v>
      </c>
      <c r="E16" s="4">
        <v>5.8483796296296298E-2</v>
      </c>
      <c r="F16" s="17">
        <f t="shared" si="0"/>
        <v>2.4456018518518523E-2</v>
      </c>
      <c r="G16" s="14"/>
      <c r="H16" s="8"/>
      <c r="I16" s="8"/>
      <c r="J16" s="8">
        <v>1</v>
      </c>
      <c r="K16" s="8"/>
      <c r="L16" s="8"/>
      <c r="M16" s="8"/>
      <c r="N16" s="8"/>
      <c r="O16" s="8"/>
      <c r="P16" s="8">
        <v>1</v>
      </c>
      <c r="Q16" s="14">
        <f t="shared" si="1"/>
        <v>2</v>
      </c>
      <c r="R16" s="18">
        <f>TIME(0,Q16,0)</f>
        <v>1.3888888888888889E-3</v>
      </c>
      <c r="S16" s="11"/>
      <c r="T16" s="17">
        <f>F16+R16+S16</f>
        <v>2.584490740740741E-2</v>
      </c>
      <c r="U16" s="17">
        <f t="shared" si="2"/>
        <v>2.584490740740741E-2</v>
      </c>
      <c r="V16" s="14">
        <f>IF(OR(L16=AC$3),"DISC",RANK(U16,U$4:U$31669,1))</f>
        <v>1</v>
      </c>
      <c r="W16" s="62">
        <f>SUM(U16:U18)</f>
        <v>8.0069444444444443E-2</v>
      </c>
      <c r="X16" s="65">
        <f>IF(OR(L16=AC$3,L17=AC$3,L18=AC$3),"",W16)</f>
        <v>8.0069444444444443E-2</v>
      </c>
      <c r="Y16" s="68">
        <f>IF(OR(V16="DISC",V17="DISC",V18="DISC"),"DISC",RANK(X16,X$4:X$31669,1))</f>
        <v>1</v>
      </c>
    </row>
    <row r="17" spans="1:25" ht="15" customHeight="1" x14ac:dyDescent="0.25">
      <c r="A17" s="57"/>
      <c r="B17" s="39" t="s">
        <v>77</v>
      </c>
      <c r="C17" s="60"/>
      <c r="D17" s="23">
        <f>E16</f>
        <v>5.8483796296296298E-2</v>
      </c>
      <c r="E17" s="6">
        <v>8.4039351851851851E-2</v>
      </c>
      <c r="F17" s="19">
        <f t="shared" si="0"/>
        <v>2.5555555555555554E-2</v>
      </c>
      <c r="G17" s="15"/>
      <c r="H17" s="9"/>
      <c r="I17" s="9"/>
      <c r="J17" s="9"/>
      <c r="K17" s="9"/>
      <c r="L17" s="9"/>
      <c r="M17" s="9"/>
      <c r="N17" s="9">
        <v>2</v>
      </c>
      <c r="O17" s="9"/>
      <c r="P17" s="9">
        <v>2</v>
      </c>
      <c r="Q17" s="15">
        <f t="shared" si="1"/>
        <v>4</v>
      </c>
      <c r="R17" s="19">
        <f t="shared" ref="R17:R18" si="11">TIME(0,Q17,0)</f>
        <v>2.7777777777777779E-3</v>
      </c>
      <c r="S17" s="12"/>
      <c r="T17" s="19">
        <f t="shared" ref="T17:T18" si="12">F17+R17+S17</f>
        <v>2.8333333333333332E-2</v>
      </c>
      <c r="U17" s="19">
        <f t="shared" si="2"/>
        <v>2.8333333333333332E-2</v>
      </c>
      <c r="V17" s="15">
        <f>IF(OR(L17=AC$3),"DISC",RANK(U17,U$4:U$31669,1))</f>
        <v>5</v>
      </c>
      <c r="W17" s="63"/>
      <c r="X17" s="66"/>
      <c r="Y17" s="69"/>
    </row>
    <row r="18" spans="1:25" ht="15.75" customHeight="1" thickBot="1" x14ac:dyDescent="0.3">
      <c r="A18" s="58"/>
      <c r="B18" s="53" t="s">
        <v>78</v>
      </c>
      <c r="C18" s="61"/>
      <c r="D18" s="24">
        <f>E17</f>
        <v>8.4039351851851851E-2</v>
      </c>
      <c r="E18" s="7">
        <v>0.10854166666666666</v>
      </c>
      <c r="F18" s="20">
        <f t="shared" si="0"/>
        <v>2.450231481481481E-2</v>
      </c>
      <c r="G18" s="16"/>
      <c r="H18" s="10"/>
      <c r="I18" s="10"/>
      <c r="J18" s="10">
        <v>1</v>
      </c>
      <c r="K18" s="10"/>
      <c r="L18" s="10"/>
      <c r="M18" s="10"/>
      <c r="N18" s="10"/>
      <c r="O18" s="10"/>
      <c r="P18" s="10">
        <v>1</v>
      </c>
      <c r="Q18" s="16">
        <f t="shared" si="1"/>
        <v>2</v>
      </c>
      <c r="R18" s="20">
        <f t="shared" si="11"/>
        <v>1.3888888888888889E-3</v>
      </c>
      <c r="S18" s="13"/>
      <c r="T18" s="20">
        <f t="shared" si="12"/>
        <v>2.5891203703703698E-2</v>
      </c>
      <c r="U18" s="20">
        <f t="shared" si="2"/>
        <v>2.5891203703703698E-2</v>
      </c>
      <c r="V18" s="16">
        <f>IF(OR(L18=AC$3),"DISC",RANK(U18,U$4:U$31669,1))</f>
        <v>2</v>
      </c>
      <c r="W18" s="64"/>
      <c r="X18" s="67"/>
      <c r="Y18" s="70"/>
    </row>
    <row r="19" spans="1:25" ht="15" customHeight="1" x14ac:dyDescent="0.25">
      <c r="A19" s="56">
        <v>24</v>
      </c>
      <c r="B19" s="45" t="s">
        <v>79</v>
      </c>
      <c r="C19" s="59" t="s">
        <v>28</v>
      </c>
      <c r="D19" s="22">
        <v>3.6805555555555557E-2</v>
      </c>
      <c r="E19" s="4">
        <v>6.3263888888888883E-2</v>
      </c>
      <c r="F19" s="17">
        <f t="shared" si="0"/>
        <v>2.6458333333333327E-2</v>
      </c>
      <c r="G19" s="14"/>
      <c r="H19" s="8"/>
      <c r="I19" s="8"/>
      <c r="J19" s="8"/>
      <c r="K19" s="8"/>
      <c r="L19" s="8"/>
      <c r="M19" s="8"/>
      <c r="N19" s="8"/>
      <c r="O19" s="8"/>
      <c r="P19" s="8"/>
      <c r="Q19" s="14">
        <f t="shared" si="1"/>
        <v>0</v>
      </c>
      <c r="R19" s="18">
        <f>TIME(0,Q19,0)</f>
        <v>0</v>
      </c>
      <c r="S19" s="11"/>
      <c r="T19" s="17">
        <f>F19+R19+S19</f>
        <v>2.6458333333333327E-2</v>
      </c>
      <c r="U19" s="17">
        <f t="shared" si="2"/>
        <v>2.6458333333333327E-2</v>
      </c>
      <c r="V19" s="14">
        <f>IF(OR(L19=AC$3),"DISC",RANK(U19,U$4:U$31669,1))</f>
        <v>4</v>
      </c>
      <c r="W19" s="62">
        <f>SUM(U19:U21)</f>
        <v>8.9432870370370371E-2</v>
      </c>
      <c r="X19" s="65">
        <f>IF(OR(L19=AC$3,L20=AC$3,L21=AC$3),"",W19)</f>
        <v>8.9432870370370371E-2</v>
      </c>
      <c r="Y19" s="68">
        <f>IF(OR(V19="DISC",V20="DISC",V21="DISC"),"DISC",RANK(X19,X$4:X$31669,1))</f>
        <v>2</v>
      </c>
    </row>
    <row r="20" spans="1:25" ht="15" customHeight="1" x14ac:dyDescent="0.25">
      <c r="A20" s="57"/>
      <c r="B20" s="42" t="s">
        <v>80</v>
      </c>
      <c r="C20" s="60"/>
      <c r="D20" s="23">
        <f>E19</f>
        <v>6.3263888888888883E-2</v>
      </c>
      <c r="E20" s="6">
        <v>9.5277777777777781E-2</v>
      </c>
      <c r="F20" s="19">
        <f t="shared" si="0"/>
        <v>3.2013888888888897E-2</v>
      </c>
      <c r="G20" s="15"/>
      <c r="H20" s="9"/>
      <c r="I20" s="9"/>
      <c r="J20" s="9"/>
      <c r="K20" s="9"/>
      <c r="L20" s="9"/>
      <c r="M20" s="9"/>
      <c r="N20" s="9"/>
      <c r="O20" s="9"/>
      <c r="P20" s="9">
        <v>2</v>
      </c>
      <c r="Q20" s="15">
        <f t="shared" si="1"/>
        <v>2</v>
      </c>
      <c r="R20" s="19">
        <f t="shared" ref="R20:R21" si="13">TIME(0,Q20,0)</f>
        <v>1.3888888888888889E-3</v>
      </c>
      <c r="S20" s="12"/>
      <c r="T20" s="19">
        <f t="shared" ref="T20:T21" si="14">F20+R20+S20</f>
        <v>3.3402777777777788E-2</v>
      </c>
      <c r="U20" s="19">
        <f t="shared" si="2"/>
        <v>3.3402777777777788E-2</v>
      </c>
      <c r="V20" s="15">
        <f>IF(OR(L20=AC$3),"DISC",RANK(U20,U$4:U$31669,1))</f>
        <v>14</v>
      </c>
      <c r="W20" s="63"/>
      <c r="X20" s="66"/>
      <c r="Y20" s="69"/>
    </row>
    <row r="21" spans="1:25" ht="15.75" customHeight="1" thickBot="1" x14ac:dyDescent="0.3">
      <c r="A21" s="58"/>
      <c r="B21" s="55" t="s">
        <v>81</v>
      </c>
      <c r="C21" s="61"/>
      <c r="D21" s="24">
        <f>E20</f>
        <v>9.5277777777777781E-2</v>
      </c>
      <c r="E21" s="7">
        <v>0.12415509259259259</v>
      </c>
      <c r="F21" s="20">
        <f t="shared" si="0"/>
        <v>2.8877314814814814E-2</v>
      </c>
      <c r="G21" s="16"/>
      <c r="H21" s="10"/>
      <c r="I21" s="10"/>
      <c r="J21" s="10"/>
      <c r="K21" s="10"/>
      <c r="L21" s="10"/>
      <c r="M21" s="10"/>
      <c r="N21" s="10"/>
      <c r="O21" s="10"/>
      <c r="P21" s="10">
        <v>1</v>
      </c>
      <c r="Q21" s="16">
        <f t="shared" si="1"/>
        <v>1</v>
      </c>
      <c r="R21" s="20">
        <f t="shared" si="13"/>
        <v>6.9444444444444447E-4</v>
      </c>
      <c r="S21" s="13"/>
      <c r="T21" s="20">
        <f t="shared" si="14"/>
        <v>2.9571759259259259E-2</v>
      </c>
      <c r="U21" s="20">
        <f t="shared" si="2"/>
        <v>2.9571759259259259E-2</v>
      </c>
      <c r="V21" s="16">
        <f>IF(OR(L21=AC$3),"DISC",RANK(U21,U$4:U$31669,1))</f>
        <v>9</v>
      </c>
      <c r="W21" s="64"/>
      <c r="X21" s="67"/>
      <c r="Y21" s="70"/>
    </row>
    <row r="22" spans="1:25" ht="15" customHeight="1" x14ac:dyDescent="0.25">
      <c r="A22" s="56">
        <v>25</v>
      </c>
      <c r="B22" s="43" t="s">
        <v>82</v>
      </c>
      <c r="C22" s="59" t="s">
        <v>85</v>
      </c>
      <c r="D22" s="22">
        <v>3.9583333333333331E-2</v>
      </c>
      <c r="E22" s="4">
        <v>7.5381944444444446E-2</v>
      </c>
      <c r="F22" s="17">
        <f t="shared" si="0"/>
        <v>3.5798611111111114E-2</v>
      </c>
      <c r="G22" s="14"/>
      <c r="H22" s="8">
        <v>1</v>
      </c>
      <c r="I22" s="8"/>
      <c r="J22" s="8">
        <v>2</v>
      </c>
      <c r="K22" s="8"/>
      <c r="L22" s="8"/>
      <c r="M22" s="8"/>
      <c r="N22" s="8"/>
      <c r="O22" s="8">
        <v>1</v>
      </c>
      <c r="P22" s="8">
        <v>1</v>
      </c>
      <c r="Q22" s="14">
        <f t="shared" si="1"/>
        <v>5</v>
      </c>
      <c r="R22" s="18">
        <f>TIME(0,Q22,0)</f>
        <v>3.472222222222222E-3</v>
      </c>
      <c r="S22" s="11"/>
      <c r="T22" s="17">
        <f>F22+R22+S22</f>
        <v>3.9270833333333338E-2</v>
      </c>
      <c r="U22" s="17">
        <f t="shared" si="2"/>
        <v>3.9270833333333338E-2</v>
      </c>
      <c r="V22" s="14">
        <f>IF(OR(L22=AC$3),"DISC",RANK(U22,U$4:U$31669,1))</f>
        <v>20</v>
      </c>
      <c r="W22" s="62">
        <f>SUM(U22:U24)</f>
        <v>9.6099537037037025E-2</v>
      </c>
      <c r="X22" s="65" t="str">
        <f>IF(OR(L22=AC$3,L23=AC$3,L24=AC$3),"",W22)</f>
        <v/>
      </c>
      <c r="Y22" s="68" t="str">
        <f>IF(OR(V22="DISC",V23="DISC",V24="DISC"),"DISC",RANK(X22,X$4:X$31669,1))</f>
        <v>DISC</v>
      </c>
    </row>
    <row r="23" spans="1:25" ht="15" customHeight="1" x14ac:dyDescent="0.25">
      <c r="A23" s="57"/>
      <c r="B23" s="38" t="s">
        <v>83</v>
      </c>
      <c r="C23" s="60"/>
      <c r="D23" s="23">
        <f>E22</f>
        <v>7.5381944444444446E-2</v>
      </c>
      <c r="E23" s="6">
        <v>0.10391203703703704</v>
      </c>
      <c r="F23" s="19">
        <f t="shared" si="0"/>
        <v>2.8530092592592593E-2</v>
      </c>
      <c r="G23" s="15"/>
      <c r="H23" s="9">
        <v>1</v>
      </c>
      <c r="I23" s="9"/>
      <c r="J23" s="9"/>
      <c r="K23" s="9"/>
      <c r="L23" s="9"/>
      <c r="M23" s="9"/>
      <c r="N23" s="9">
        <v>2</v>
      </c>
      <c r="O23" s="9"/>
      <c r="P23" s="9"/>
      <c r="Q23" s="15">
        <f t="shared" si="1"/>
        <v>3</v>
      </c>
      <c r="R23" s="19">
        <f t="shared" ref="R23:R24" si="15">TIME(0,Q23,0)</f>
        <v>2.0833333333333333E-3</v>
      </c>
      <c r="S23" s="12"/>
      <c r="T23" s="19">
        <f t="shared" ref="T23:T24" si="16">F23+R23+S23</f>
        <v>3.0613425925925926E-2</v>
      </c>
      <c r="U23" s="19">
        <f t="shared" si="2"/>
        <v>3.0613425925925926E-2</v>
      </c>
      <c r="V23" s="15">
        <f>IF(OR(L23=AC$3),"DISC",RANK(U23,U$4:U$31669,1))</f>
        <v>11</v>
      </c>
      <c r="W23" s="63"/>
      <c r="X23" s="66"/>
      <c r="Y23" s="69"/>
    </row>
    <row r="24" spans="1:25" ht="15.75" customHeight="1" thickBot="1" x14ac:dyDescent="0.3">
      <c r="A24" s="58"/>
      <c r="B24" s="44" t="s">
        <v>84</v>
      </c>
      <c r="C24" s="61"/>
      <c r="D24" s="24">
        <f>E23</f>
        <v>0.10391203703703704</v>
      </c>
      <c r="E24" s="7">
        <v>0.12734953703703702</v>
      </c>
      <c r="F24" s="20">
        <f t="shared" si="0"/>
        <v>2.3437499999999986E-2</v>
      </c>
      <c r="G24" s="16"/>
      <c r="H24" s="10"/>
      <c r="I24" s="10"/>
      <c r="J24" s="10">
        <v>2</v>
      </c>
      <c r="K24" s="10"/>
      <c r="L24" s="10" t="s">
        <v>14</v>
      </c>
      <c r="M24" s="10"/>
      <c r="N24" s="10"/>
      <c r="O24" s="10"/>
      <c r="P24" s="10">
        <v>2</v>
      </c>
      <c r="Q24" s="16">
        <f t="shared" si="1"/>
        <v>4</v>
      </c>
      <c r="R24" s="20">
        <f t="shared" si="15"/>
        <v>2.7777777777777779E-3</v>
      </c>
      <c r="S24" s="13"/>
      <c r="T24" s="20">
        <f t="shared" si="16"/>
        <v>2.6215277777777764E-2</v>
      </c>
      <c r="U24" s="20">
        <f t="shared" si="2"/>
        <v>2.6215277777777764E-2</v>
      </c>
      <c r="V24" s="16" t="str">
        <f>IF(OR(L24=AC$3),"DISC",RANK(U24,U$4:U$31669,1))</f>
        <v>DISC</v>
      </c>
      <c r="W24" s="64"/>
      <c r="X24" s="67"/>
      <c r="Y24" s="70"/>
    </row>
    <row r="25" spans="1:25" ht="15" customHeight="1" x14ac:dyDescent="0.25">
      <c r="A25" s="56">
        <v>26</v>
      </c>
      <c r="B25" s="40" t="s">
        <v>86</v>
      </c>
      <c r="C25" s="59" t="s">
        <v>31</v>
      </c>
      <c r="D25" s="22">
        <v>4.2361111111111113E-2</v>
      </c>
      <c r="E25" s="4">
        <v>7.059027777777778E-2</v>
      </c>
      <c r="F25" s="17">
        <f t="shared" si="0"/>
        <v>2.8229166666666666E-2</v>
      </c>
      <c r="G25" s="8"/>
      <c r="H25" s="8"/>
      <c r="I25" s="8"/>
      <c r="J25" s="8">
        <v>1</v>
      </c>
      <c r="K25" s="8"/>
      <c r="L25" s="8"/>
      <c r="M25" s="8"/>
      <c r="N25" s="8"/>
      <c r="O25" s="8"/>
      <c r="P25" s="8">
        <v>2</v>
      </c>
      <c r="Q25" s="14">
        <f t="shared" si="1"/>
        <v>3</v>
      </c>
      <c r="R25" s="18">
        <f>TIME(0,Q25,0)</f>
        <v>2.0833333333333333E-3</v>
      </c>
      <c r="S25" s="11"/>
      <c r="T25" s="17">
        <f>F25+R25+S25</f>
        <v>3.0312499999999999E-2</v>
      </c>
      <c r="U25" s="17">
        <f t="shared" si="2"/>
        <v>3.0312499999999999E-2</v>
      </c>
      <c r="V25" s="14">
        <f>IF(OR(L25=AC$3,G25=AC$3),"DISC",RANK(U25,U$4:U$31669,1))</f>
        <v>10</v>
      </c>
      <c r="W25" s="62">
        <f>SUM(U25:U27)</f>
        <v>9.6493055555555554E-2</v>
      </c>
      <c r="X25" s="65">
        <f>IF(OR(L25=AC$3,L26=AC$3,L27=AC$3),"",W25)</f>
        <v>9.6493055555555554E-2</v>
      </c>
      <c r="Y25" s="68">
        <f>IF(OR(V25="DISC",V26="DISC",V27="DISC"),"DISC",RANK(X25,X$4:X$31669,1))</f>
        <v>4</v>
      </c>
    </row>
    <row r="26" spans="1:25" ht="15" customHeight="1" x14ac:dyDescent="0.25">
      <c r="A26" s="57"/>
      <c r="B26" s="39" t="s">
        <v>87</v>
      </c>
      <c r="C26" s="60"/>
      <c r="D26" s="23">
        <f>E25</f>
        <v>7.059027777777778E-2</v>
      </c>
      <c r="E26" s="6">
        <v>0.10427083333333333</v>
      </c>
      <c r="F26" s="19">
        <f t="shared" si="0"/>
        <v>3.3680555555555547E-2</v>
      </c>
      <c r="G26" s="15"/>
      <c r="H26" s="9"/>
      <c r="I26" s="9"/>
      <c r="J26" s="9">
        <v>1</v>
      </c>
      <c r="K26" s="9"/>
      <c r="L26" s="9"/>
      <c r="M26" s="9"/>
      <c r="N26" s="9">
        <v>2</v>
      </c>
      <c r="O26" s="9"/>
      <c r="P26" s="9">
        <v>3</v>
      </c>
      <c r="Q26" s="15">
        <f t="shared" si="1"/>
        <v>6</v>
      </c>
      <c r="R26" s="19">
        <f t="shared" ref="R26:R27" si="17">TIME(0,Q26,0)</f>
        <v>4.1666666666666666E-3</v>
      </c>
      <c r="S26" s="12"/>
      <c r="T26" s="19">
        <f t="shared" ref="T26:T27" si="18">F26+R26+S26</f>
        <v>3.7847222222222213E-2</v>
      </c>
      <c r="U26" s="19">
        <f t="shared" si="2"/>
        <v>3.7847222222222213E-2</v>
      </c>
      <c r="V26" s="15">
        <f>IF(OR(L26=AC$3),"DISC",RANK(U26,U$4:U$31669,1))</f>
        <v>17</v>
      </c>
      <c r="W26" s="63"/>
      <c r="X26" s="66"/>
      <c r="Y26" s="69"/>
    </row>
    <row r="27" spans="1:25" ht="15.75" customHeight="1" thickBot="1" x14ac:dyDescent="0.3">
      <c r="A27" s="58"/>
      <c r="B27" s="48" t="s">
        <v>88</v>
      </c>
      <c r="C27" s="61"/>
      <c r="D27" s="24">
        <f>E26</f>
        <v>0.10427083333333333</v>
      </c>
      <c r="E27" s="7">
        <v>0.13190972222222222</v>
      </c>
      <c r="F27" s="20">
        <f t="shared" si="0"/>
        <v>2.7638888888888893E-2</v>
      </c>
      <c r="G27" s="16"/>
      <c r="H27" s="10"/>
      <c r="I27" s="10"/>
      <c r="J27" s="10"/>
      <c r="K27" s="10"/>
      <c r="L27" s="10"/>
      <c r="M27" s="10"/>
      <c r="N27" s="10"/>
      <c r="O27" s="10"/>
      <c r="P27" s="10">
        <v>1</v>
      </c>
      <c r="Q27" s="16">
        <f t="shared" si="1"/>
        <v>1</v>
      </c>
      <c r="R27" s="20">
        <f t="shared" si="17"/>
        <v>6.9444444444444447E-4</v>
      </c>
      <c r="S27" s="13"/>
      <c r="T27" s="20">
        <f t="shared" si="18"/>
        <v>2.8333333333333339E-2</v>
      </c>
      <c r="U27" s="20">
        <f t="shared" si="2"/>
        <v>2.8333333333333339E-2</v>
      </c>
      <c r="V27" s="16">
        <f>IF(OR(L27=AC$3),"DISC",RANK(U27,U$4:U$31669,1))</f>
        <v>6</v>
      </c>
      <c r="W27" s="64"/>
      <c r="X27" s="67"/>
      <c r="Y27" s="70"/>
    </row>
    <row r="28" spans="1:25" ht="15" customHeight="1" x14ac:dyDescent="0.25">
      <c r="A28" s="56">
        <v>27</v>
      </c>
      <c r="B28" s="50" t="s">
        <v>89</v>
      </c>
      <c r="C28" s="59" t="s">
        <v>38</v>
      </c>
      <c r="D28" s="22">
        <v>4.5138888888888888E-2</v>
      </c>
      <c r="E28" s="4">
        <v>7.7719907407407404E-2</v>
      </c>
      <c r="F28" s="17">
        <f t="shared" si="0"/>
        <v>3.2581018518518516E-2</v>
      </c>
      <c r="G28" s="8"/>
      <c r="H28" s="8"/>
      <c r="I28" s="8">
        <v>2</v>
      </c>
      <c r="J28" s="8">
        <v>1</v>
      </c>
      <c r="K28" s="8"/>
      <c r="L28" s="8"/>
      <c r="M28" s="8">
        <v>2</v>
      </c>
      <c r="N28" s="8"/>
      <c r="O28" s="8">
        <v>1</v>
      </c>
      <c r="P28" s="8">
        <v>1</v>
      </c>
      <c r="Q28" s="14">
        <f t="shared" si="1"/>
        <v>7</v>
      </c>
      <c r="R28" s="18">
        <f>TIME(0,Q28,0)</f>
        <v>4.8611111111111112E-3</v>
      </c>
      <c r="S28" s="11"/>
      <c r="T28" s="17">
        <f>F28+R28+S28</f>
        <v>3.7442129629629631E-2</v>
      </c>
      <c r="U28" s="17">
        <f t="shared" si="2"/>
        <v>3.7442129629629631E-2</v>
      </c>
      <c r="V28" s="14">
        <f>IF(OR(L28=AC$3,G28=AC$3),"DISC",RANK(U28,U$4:U$31669,1))</f>
        <v>16</v>
      </c>
      <c r="W28" s="62">
        <f>SUM(U28:U30)</f>
        <v>0.13068287037037038</v>
      </c>
      <c r="X28" s="65">
        <f>IF(OR(L28=AC$3,L29=AC$3,L30=AC$3),"",W28)</f>
        <v>0.13068287037037038</v>
      </c>
      <c r="Y28" s="68">
        <f>IF(OR(V28="DISC",V29="DISC",V30="DISC"),"DISC",RANK(X28,X$4:X$31669,1))</f>
        <v>6</v>
      </c>
    </row>
    <row r="29" spans="1:25" ht="15" customHeight="1" x14ac:dyDescent="0.25">
      <c r="A29" s="57"/>
      <c r="B29" s="42" t="s">
        <v>117</v>
      </c>
      <c r="C29" s="60"/>
      <c r="D29" s="23">
        <f>E28</f>
        <v>7.7719907407407404E-2</v>
      </c>
      <c r="E29" s="6">
        <v>0.11861111111111111</v>
      </c>
      <c r="F29" s="19">
        <f t="shared" si="0"/>
        <v>4.0891203703703707E-2</v>
      </c>
      <c r="G29" s="15"/>
      <c r="H29" s="9">
        <v>10</v>
      </c>
      <c r="I29" s="9">
        <v>10</v>
      </c>
      <c r="J29" s="9">
        <v>4</v>
      </c>
      <c r="K29" s="9"/>
      <c r="L29" s="9"/>
      <c r="M29" s="9"/>
      <c r="N29" s="9"/>
      <c r="O29" s="9">
        <v>1</v>
      </c>
      <c r="P29" s="9">
        <v>3</v>
      </c>
      <c r="Q29" s="15">
        <f t="shared" si="1"/>
        <v>28</v>
      </c>
      <c r="R29" s="19">
        <f t="shared" ref="R29:R30" si="19">TIME(0,Q29,0)</f>
        <v>1.9444444444444445E-2</v>
      </c>
      <c r="S29" s="12"/>
      <c r="T29" s="19">
        <f t="shared" ref="T29:T30" si="20">F29+R29+S29</f>
        <v>6.0335648148148152E-2</v>
      </c>
      <c r="U29" s="19">
        <f t="shared" si="2"/>
        <v>6.0335648148148152E-2</v>
      </c>
      <c r="V29" s="15">
        <f>IF(OR(L29=AC$3),"DISC",RANK(U29,U$4:U$31669,1))</f>
        <v>27</v>
      </c>
      <c r="W29" s="63"/>
      <c r="X29" s="66"/>
      <c r="Y29" s="69"/>
    </row>
    <row r="30" spans="1:25" ht="15.75" customHeight="1" thickBot="1" x14ac:dyDescent="0.3">
      <c r="A30" s="58"/>
      <c r="B30" s="51" t="s">
        <v>90</v>
      </c>
      <c r="C30" s="61"/>
      <c r="D30" s="24">
        <v>0.11805555555555555</v>
      </c>
      <c r="E30" s="7">
        <v>0.14679398148148148</v>
      </c>
      <c r="F30" s="20">
        <f t="shared" si="0"/>
        <v>2.8738425925925931E-2</v>
      </c>
      <c r="G30" s="16"/>
      <c r="H30" s="10"/>
      <c r="I30" s="10">
        <v>1</v>
      </c>
      <c r="J30" s="10"/>
      <c r="K30" s="10"/>
      <c r="L30" s="10"/>
      <c r="M30" s="10"/>
      <c r="N30" s="10"/>
      <c r="O30" s="10">
        <v>2</v>
      </c>
      <c r="P30" s="10">
        <v>3</v>
      </c>
      <c r="Q30" s="16">
        <f t="shared" si="1"/>
        <v>6</v>
      </c>
      <c r="R30" s="20">
        <f t="shared" si="19"/>
        <v>4.1666666666666666E-3</v>
      </c>
      <c r="S30" s="13"/>
      <c r="T30" s="20">
        <f t="shared" si="20"/>
        <v>3.2905092592592597E-2</v>
      </c>
      <c r="U30" s="20">
        <f t="shared" si="2"/>
        <v>3.2905092592592597E-2</v>
      </c>
      <c r="V30" s="16">
        <f>IF(OR(L30=AC$3),"DISC",RANK(U30,U$4:U$31669,1))</f>
        <v>13</v>
      </c>
      <c r="W30" s="64"/>
      <c r="X30" s="67"/>
      <c r="Y30" s="70"/>
    </row>
    <row r="34" spans="1:25" ht="14.45" customHeight="1" x14ac:dyDescent="0.25">
      <c r="A34" s="109"/>
      <c r="B34" s="30"/>
      <c r="C34" s="110"/>
      <c r="D34" s="31"/>
      <c r="E34" s="31"/>
      <c r="F34" s="3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3"/>
      <c r="R34" s="35"/>
      <c r="S34" s="36"/>
      <c r="T34" s="32"/>
      <c r="U34" s="32"/>
      <c r="V34" s="33"/>
      <c r="W34" s="111"/>
      <c r="X34" s="111"/>
      <c r="Y34" s="112"/>
    </row>
    <row r="35" spans="1:25" ht="14.45" customHeight="1" x14ac:dyDescent="0.25">
      <c r="A35" s="109"/>
      <c r="B35" s="30"/>
      <c r="C35" s="110"/>
      <c r="D35" s="37"/>
      <c r="E35" s="31"/>
      <c r="F35" s="32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3"/>
      <c r="R35" s="32"/>
      <c r="S35" s="36"/>
      <c r="T35" s="32"/>
      <c r="U35" s="32"/>
      <c r="V35" s="33"/>
      <c r="W35" s="113"/>
      <c r="X35" s="114"/>
      <c r="Y35" s="115"/>
    </row>
    <row r="36" spans="1:25" ht="15" customHeight="1" x14ac:dyDescent="0.25">
      <c r="A36" s="109"/>
      <c r="B36" s="30"/>
      <c r="C36" s="110"/>
      <c r="D36" s="37"/>
      <c r="E36" s="31"/>
      <c r="F36" s="32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3"/>
      <c r="R36" s="32"/>
      <c r="S36" s="36"/>
      <c r="T36" s="32"/>
      <c r="U36" s="32"/>
      <c r="V36" s="33"/>
      <c r="W36" s="113"/>
      <c r="X36" s="114"/>
      <c r="Y36" s="115"/>
    </row>
  </sheetData>
  <sheetProtection selectLockedCells="1"/>
  <mergeCells count="75">
    <mergeCell ref="A22:A24"/>
    <mergeCell ref="C22:C24"/>
    <mergeCell ref="W22:W24"/>
    <mergeCell ref="X22:X24"/>
    <mergeCell ref="Y22:Y24"/>
    <mergeCell ref="G1:P1"/>
    <mergeCell ref="M2:M3"/>
    <mergeCell ref="N2:N3"/>
    <mergeCell ref="O2:P2"/>
    <mergeCell ref="A1:A3"/>
    <mergeCell ref="C1:C3"/>
    <mergeCell ref="D1:D3"/>
    <mergeCell ref="E1:E3"/>
    <mergeCell ref="F1:F3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A4:A6"/>
    <mergeCell ref="C4:C6"/>
    <mergeCell ref="W4:W6"/>
    <mergeCell ref="X4:X6"/>
    <mergeCell ref="Y4:Y6"/>
    <mergeCell ref="A7:A9"/>
    <mergeCell ref="C7:C9"/>
    <mergeCell ref="W7:W9"/>
    <mergeCell ref="X7:X9"/>
    <mergeCell ref="Y7:Y9"/>
    <mergeCell ref="A10:A12"/>
    <mergeCell ref="C10:C12"/>
    <mergeCell ref="W10:W12"/>
    <mergeCell ref="X10:X12"/>
    <mergeCell ref="Y10:Y12"/>
    <mergeCell ref="A16:A18"/>
    <mergeCell ref="C16:C18"/>
    <mergeCell ref="W16:W18"/>
    <mergeCell ref="X16:X18"/>
    <mergeCell ref="Y16:Y18"/>
    <mergeCell ref="A13:A15"/>
    <mergeCell ref="C13:C15"/>
    <mergeCell ref="W13:W15"/>
    <mergeCell ref="X13:X15"/>
    <mergeCell ref="Y13:Y15"/>
    <mergeCell ref="A19:A21"/>
    <mergeCell ref="C19:C21"/>
    <mergeCell ref="W19:W21"/>
    <mergeCell ref="X19:X21"/>
    <mergeCell ref="Y19:Y21"/>
    <mergeCell ref="A25:A27"/>
    <mergeCell ref="C25:C27"/>
    <mergeCell ref="W25:W27"/>
    <mergeCell ref="X25:X27"/>
    <mergeCell ref="Y25:Y27"/>
    <mergeCell ref="A28:A30"/>
    <mergeCell ref="C28:C30"/>
    <mergeCell ref="W28:W30"/>
    <mergeCell ref="X28:X30"/>
    <mergeCell ref="Y28:Y30"/>
    <mergeCell ref="A34:A36"/>
    <mergeCell ref="C34:C36"/>
    <mergeCell ref="W34:W36"/>
    <mergeCell ref="X34:X36"/>
    <mergeCell ref="Y34:Y36"/>
  </mergeCells>
  <dataValidations count="4">
    <dataValidation type="list" allowBlank="1" showInputMessage="1" showErrorMessage="1" sqref="L34:L36 L4:L30" xr:uid="{A0340437-459F-4AC5-A216-8A3721EC8F0D}">
      <formula1>$AC$1:$AC$3</formula1>
    </dataValidation>
    <dataValidation type="whole" operator="greaterThanOrEqual" allowBlank="1" showInputMessage="1" showErrorMessage="1" sqref="J34:K36 M34:Q36 H34:H36 J4:K30 M4:Q30 H4:H30" xr:uid="{7D607581-8357-4069-97D9-F7CD81E2554D}">
      <formula1>0</formula1>
    </dataValidation>
    <dataValidation type="list" allowBlank="1" showInputMessage="1" showErrorMessage="1" sqref="G34:G36 G4:G30" xr:uid="{5C6BEE30-35E5-4B7F-9C1D-7577EFB9CA8B}">
      <formula1>$AB$1:$AB$2</formula1>
    </dataValidation>
    <dataValidation type="time" operator="greaterThanOrEqual" allowBlank="1" showInputMessage="1" showErrorMessage="1" prompt="čas jednotlivce v cíli" sqref="E34:E36 E4:E30" xr:uid="{FFEDA9E7-2873-42A7-9065-D1E7ADAB4FC6}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4"/>
  <sheetViews>
    <sheetView zoomScaleNormal="100" workbookViewId="0">
      <pane ySplit="3" topLeftCell="A4" activePane="bottomLeft" state="frozen"/>
      <selection pane="bottomLeft" activeCell="W7" sqref="W7:W9"/>
    </sheetView>
  </sheetViews>
  <sheetFormatPr defaultColWidth="9.140625" defaultRowHeight="15" x14ac:dyDescent="0.25"/>
  <cols>
    <col min="1" max="1" width="8.140625" style="1" customWidth="1"/>
    <col min="2" max="2" width="20.85546875" customWidth="1"/>
    <col min="3" max="3" width="13" style="3" customWidth="1"/>
    <col min="4" max="5" width="7.5703125" customWidth="1"/>
    <col min="6" max="6" width="8.42578125" customWidth="1"/>
    <col min="7" max="7" width="3" customWidth="1"/>
    <col min="8" max="8" width="2.42578125" customWidth="1"/>
    <col min="9" max="9" width="3.140625" customWidth="1"/>
    <col min="10" max="10" width="2.140625" bestFit="1" customWidth="1"/>
    <col min="11" max="12" width="2.85546875" customWidth="1"/>
    <col min="13" max="14" width="2.5703125" customWidth="1"/>
    <col min="15" max="16" width="2.28515625" customWidth="1"/>
    <col min="17" max="17" width="8.42578125" hidden="1" customWidth="1"/>
    <col min="18" max="20" width="8.42578125" customWidth="1"/>
    <col min="21" max="21" width="8.42578125" hidden="1" customWidth="1"/>
    <col min="22" max="22" width="10.7109375" customWidth="1"/>
    <col min="23" max="23" width="11.5703125" customWidth="1"/>
    <col min="24" max="24" width="10.140625" hidden="1" customWidth="1"/>
    <col min="25" max="25" width="11" customWidth="1"/>
    <col min="27" max="27" width="11.85546875" bestFit="1" customWidth="1"/>
  </cols>
  <sheetData>
    <row r="1" spans="1:29" ht="15" customHeight="1" x14ac:dyDescent="0.25">
      <c r="A1" s="97" t="s">
        <v>0</v>
      </c>
      <c r="B1" s="5" t="s">
        <v>18</v>
      </c>
      <c r="C1" s="79" t="s">
        <v>1</v>
      </c>
      <c r="D1" s="79" t="s">
        <v>7</v>
      </c>
      <c r="E1" s="100" t="s">
        <v>2</v>
      </c>
      <c r="F1" s="103" t="s">
        <v>3</v>
      </c>
      <c r="G1" s="106" t="s">
        <v>4</v>
      </c>
      <c r="H1" s="107"/>
      <c r="I1" s="107"/>
      <c r="J1" s="107"/>
      <c r="K1" s="107"/>
      <c r="L1" s="107"/>
      <c r="M1" s="107"/>
      <c r="N1" s="107"/>
      <c r="O1" s="107"/>
      <c r="P1" s="108"/>
      <c r="Q1" s="94" t="s">
        <v>4</v>
      </c>
      <c r="R1" s="79" t="s">
        <v>4</v>
      </c>
      <c r="S1" s="79" t="s">
        <v>22</v>
      </c>
      <c r="T1" s="79" t="s">
        <v>5</v>
      </c>
      <c r="U1" s="94" t="s">
        <v>16</v>
      </c>
      <c r="V1" s="79" t="s">
        <v>16</v>
      </c>
      <c r="W1" s="79" t="s">
        <v>19</v>
      </c>
      <c r="X1" s="82"/>
      <c r="Y1" s="85" t="s">
        <v>17</v>
      </c>
      <c r="AA1" s="2"/>
      <c r="AB1" s="25">
        <v>0</v>
      </c>
      <c r="AC1" s="25">
        <v>0</v>
      </c>
    </row>
    <row r="2" spans="1:29" ht="15" customHeight="1" x14ac:dyDescent="0.25">
      <c r="A2" s="98"/>
      <c r="B2" s="88" t="s">
        <v>6</v>
      </c>
      <c r="C2" s="80"/>
      <c r="D2" s="80"/>
      <c r="E2" s="101"/>
      <c r="F2" s="104"/>
      <c r="G2" s="90" t="s">
        <v>23</v>
      </c>
      <c r="H2" s="90" t="s">
        <v>13</v>
      </c>
      <c r="I2" s="90" t="s">
        <v>15</v>
      </c>
      <c r="J2" s="90" t="s">
        <v>14</v>
      </c>
      <c r="K2" s="90" t="s">
        <v>20</v>
      </c>
      <c r="L2" s="92" t="s">
        <v>21</v>
      </c>
      <c r="M2" s="90" t="s">
        <v>8</v>
      </c>
      <c r="N2" s="90" t="s">
        <v>11</v>
      </c>
      <c r="O2" s="90" t="s">
        <v>12</v>
      </c>
      <c r="P2" s="90"/>
      <c r="Q2" s="95"/>
      <c r="R2" s="80"/>
      <c r="S2" s="80"/>
      <c r="T2" s="80"/>
      <c r="U2" s="95"/>
      <c r="V2" s="80"/>
      <c r="W2" s="80"/>
      <c r="X2" s="83"/>
      <c r="Y2" s="86"/>
      <c r="AA2" s="2"/>
      <c r="AB2" s="26" t="s">
        <v>14</v>
      </c>
      <c r="AC2" s="25">
        <v>20</v>
      </c>
    </row>
    <row r="3" spans="1:29" ht="15" customHeight="1" thickBot="1" x14ac:dyDescent="0.3">
      <c r="A3" s="99"/>
      <c r="B3" s="89"/>
      <c r="C3" s="81"/>
      <c r="D3" s="81"/>
      <c r="E3" s="102"/>
      <c r="F3" s="105"/>
      <c r="G3" s="91"/>
      <c r="H3" s="91"/>
      <c r="I3" s="91"/>
      <c r="J3" s="91"/>
      <c r="K3" s="91"/>
      <c r="L3" s="93"/>
      <c r="M3" s="91"/>
      <c r="N3" s="91"/>
      <c r="O3" s="21" t="s">
        <v>10</v>
      </c>
      <c r="P3" s="21" t="s">
        <v>9</v>
      </c>
      <c r="Q3" s="96"/>
      <c r="R3" s="81"/>
      <c r="S3" s="81"/>
      <c r="T3" s="81"/>
      <c r="U3" s="96"/>
      <c r="V3" s="81"/>
      <c r="W3" s="81"/>
      <c r="X3" s="84"/>
      <c r="Y3" s="87"/>
      <c r="AB3" s="25"/>
      <c r="AC3" s="26" t="s">
        <v>14</v>
      </c>
    </row>
    <row r="4" spans="1:29" ht="15" customHeight="1" thickBot="1" x14ac:dyDescent="0.3">
      <c r="A4" s="56">
        <v>1</v>
      </c>
      <c r="B4" s="43" t="s">
        <v>91</v>
      </c>
      <c r="C4" s="59" t="s">
        <v>32</v>
      </c>
      <c r="D4" s="22">
        <v>6.9444444444444447E-4</v>
      </c>
      <c r="E4" s="4">
        <v>2.9942129629629631E-2</v>
      </c>
      <c r="F4" s="17">
        <f t="shared" ref="F4:F15" si="0">E4-D4</f>
        <v>2.9247685185185186E-2</v>
      </c>
      <c r="G4" s="14"/>
      <c r="H4" s="8">
        <v>1</v>
      </c>
      <c r="I4" s="8"/>
      <c r="J4" s="8"/>
      <c r="K4" s="8"/>
      <c r="L4" s="8"/>
      <c r="M4" s="8"/>
      <c r="N4" s="8"/>
      <c r="O4" s="8">
        <v>1</v>
      </c>
      <c r="P4" s="8">
        <v>3</v>
      </c>
      <c r="Q4" s="14">
        <f t="shared" ref="Q4:Q9" si="1">SUM(G4:P4)</f>
        <v>5</v>
      </c>
      <c r="R4" s="18">
        <f>TIME(0,Q4,0)</f>
        <v>3.472222222222222E-3</v>
      </c>
      <c r="S4" s="11"/>
      <c r="T4" s="17">
        <f>F4+R4+S4</f>
        <v>3.2719907407407406E-2</v>
      </c>
      <c r="U4" s="17">
        <f t="shared" ref="U4:U15" si="2">T4</f>
        <v>3.2719907407407406E-2</v>
      </c>
      <c r="V4" s="14">
        <f>IF(OR(L4=AC$3),"DISC",RANK(U4,U$4:U$31667,1))</f>
        <v>22</v>
      </c>
      <c r="W4" s="62">
        <f>SUM(U4:U6)</f>
        <v>9.1238425925925931E-2</v>
      </c>
      <c r="X4" s="65">
        <f>IF(OR(L4=AC$3,L5=AC$3,L6=AC$3),"",W4)</f>
        <v>9.1238425925925931E-2</v>
      </c>
      <c r="Y4" s="68">
        <f>IF(OR(V4="DISC",V5="DISC",V6="DISC"),"DISC",RANK(X4,X$4:X$31667,1))</f>
        <v>6</v>
      </c>
    </row>
    <row r="5" spans="1:29" ht="15" customHeight="1" thickBot="1" x14ac:dyDescent="0.3">
      <c r="A5" s="57"/>
      <c r="B5" s="117" t="s">
        <v>92</v>
      </c>
      <c r="C5" s="60"/>
      <c r="D5" s="23">
        <f>E4</f>
        <v>2.9942129629629631E-2</v>
      </c>
      <c r="E5" s="6">
        <v>5.9675925925925924E-2</v>
      </c>
      <c r="F5" s="19">
        <f t="shared" si="0"/>
        <v>2.9733796296296293E-2</v>
      </c>
      <c r="G5" s="15"/>
      <c r="H5" s="9">
        <v>1</v>
      </c>
      <c r="I5" s="9"/>
      <c r="J5" s="9"/>
      <c r="K5" s="9"/>
      <c r="L5" s="9"/>
      <c r="M5" s="9"/>
      <c r="N5" s="9"/>
      <c r="O5" s="9"/>
      <c r="P5" s="9">
        <v>1</v>
      </c>
      <c r="Q5" s="15">
        <f t="shared" si="1"/>
        <v>2</v>
      </c>
      <c r="R5" s="19">
        <f t="shared" ref="R5:R6" si="3">TIME(0,Q5,0)</f>
        <v>1.3888888888888889E-3</v>
      </c>
      <c r="S5" s="12"/>
      <c r="T5" s="19">
        <f t="shared" ref="T5:T6" si="4">F5+R5+S5</f>
        <v>3.112268518518518E-2</v>
      </c>
      <c r="U5" s="19">
        <f t="shared" si="2"/>
        <v>3.112268518518518E-2</v>
      </c>
      <c r="V5" s="15">
        <f>IF(OR(L5=AC$3),"DISC",RANK(U5,U$4:U$31667,1))</f>
        <v>20</v>
      </c>
      <c r="W5" s="63"/>
      <c r="X5" s="66"/>
      <c r="Y5" s="69"/>
    </row>
    <row r="6" spans="1:29" ht="15.75" customHeight="1" thickBot="1" x14ac:dyDescent="0.3">
      <c r="A6" s="58"/>
      <c r="B6" s="118" t="s">
        <v>93</v>
      </c>
      <c r="C6" s="61"/>
      <c r="D6" s="24">
        <f>E5</f>
        <v>5.9675925925925924E-2</v>
      </c>
      <c r="E6" s="7">
        <v>8.4293981481481484E-2</v>
      </c>
      <c r="F6" s="20">
        <f t="shared" si="0"/>
        <v>2.461805555555556E-2</v>
      </c>
      <c r="G6" s="16"/>
      <c r="H6" s="10">
        <v>1</v>
      </c>
      <c r="I6" s="10"/>
      <c r="J6" s="10">
        <v>1</v>
      </c>
      <c r="K6" s="10"/>
      <c r="L6" s="10"/>
      <c r="M6" s="10"/>
      <c r="N6" s="10">
        <v>2</v>
      </c>
      <c r="O6" s="10"/>
      <c r="P6" s="10"/>
      <c r="Q6" s="16">
        <f t="shared" si="1"/>
        <v>4</v>
      </c>
      <c r="R6" s="20">
        <f t="shared" si="3"/>
        <v>2.7777777777777779E-3</v>
      </c>
      <c r="S6" s="13"/>
      <c r="T6" s="20">
        <f t="shared" si="4"/>
        <v>2.7395833333333338E-2</v>
      </c>
      <c r="U6" s="20">
        <f t="shared" si="2"/>
        <v>2.7395833333333338E-2</v>
      </c>
      <c r="V6" s="16">
        <f>IF(OR(L6=AC$3),"DISC",RANK(U6,U$4:U$31667,1))</f>
        <v>14</v>
      </c>
      <c r="W6" s="64"/>
      <c r="X6" s="67"/>
      <c r="Y6" s="70"/>
    </row>
    <row r="7" spans="1:29" ht="15" customHeight="1" x14ac:dyDescent="0.25">
      <c r="A7" s="56">
        <v>3</v>
      </c>
      <c r="B7" s="40" t="s">
        <v>94</v>
      </c>
      <c r="C7" s="59" t="s">
        <v>31</v>
      </c>
      <c r="D7" s="22">
        <v>3.472222222222222E-3</v>
      </c>
      <c r="E7" s="4">
        <v>2.6851851851851852E-2</v>
      </c>
      <c r="F7" s="17">
        <f t="shared" si="0"/>
        <v>2.3379629629629632E-2</v>
      </c>
      <c r="G7" s="14"/>
      <c r="H7" s="8"/>
      <c r="I7" s="8"/>
      <c r="J7" s="8"/>
      <c r="K7" s="8"/>
      <c r="L7" s="8"/>
      <c r="M7" s="8"/>
      <c r="N7" s="8">
        <v>2</v>
      </c>
      <c r="O7" s="8"/>
      <c r="P7" s="8">
        <v>3</v>
      </c>
      <c r="Q7" s="14">
        <f t="shared" si="1"/>
        <v>5</v>
      </c>
      <c r="R7" s="18">
        <f>TIME(0,Q7,0)</f>
        <v>3.472222222222222E-3</v>
      </c>
      <c r="S7" s="11"/>
      <c r="T7" s="17">
        <f>F7+R7+S7</f>
        <v>2.6851851851851856E-2</v>
      </c>
      <c r="U7" s="17">
        <f t="shared" si="2"/>
        <v>2.6851851851851856E-2</v>
      </c>
      <c r="V7" s="14">
        <f>IF(OR(L7=AC$3),"DISC",RANK(U7,U$4:U$31667,1))</f>
        <v>12</v>
      </c>
      <c r="W7" s="62">
        <f>SUM(U7:U9)</f>
        <v>7.1932870370370383E-2</v>
      </c>
      <c r="X7" s="65">
        <f>IF(OR(L7=AC$3,L8=AC$3,L9=AC$3),"",W7)</f>
        <v>7.1932870370370383E-2</v>
      </c>
      <c r="Y7" s="68">
        <f>IF(OR(V7="DISC",V8="DISC",V9="DISC"),"DISC",RANK(X7,X$4:X$31667,1))</f>
        <v>1</v>
      </c>
    </row>
    <row r="8" spans="1:29" ht="15" customHeight="1" x14ac:dyDescent="0.25">
      <c r="A8" s="57"/>
      <c r="B8" s="41" t="s">
        <v>95</v>
      </c>
      <c r="C8" s="60"/>
      <c r="D8" s="23">
        <f>E7</f>
        <v>2.6851851851851852E-2</v>
      </c>
      <c r="E8" s="6">
        <v>5.0011574074074076E-2</v>
      </c>
      <c r="F8" s="19">
        <f t="shared" si="0"/>
        <v>2.3159722222222224E-2</v>
      </c>
      <c r="G8" s="15"/>
      <c r="H8" s="9"/>
      <c r="I8" s="9"/>
      <c r="J8" s="9"/>
      <c r="K8" s="9"/>
      <c r="L8" s="9"/>
      <c r="M8" s="9"/>
      <c r="N8" s="9"/>
      <c r="O8" s="9"/>
      <c r="P8" s="9"/>
      <c r="Q8" s="15">
        <f t="shared" si="1"/>
        <v>0</v>
      </c>
      <c r="R8" s="19">
        <f t="shared" ref="R8:R9" si="5">TIME(0,Q8,0)</f>
        <v>0</v>
      </c>
      <c r="S8" s="12"/>
      <c r="T8" s="19">
        <f t="shared" ref="T8:T9" si="6">F8+R8+S8</f>
        <v>2.3159722222222224E-2</v>
      </c>
      <c r="U8" s="19">
        <f t="shared" si="2"/>
        <v>2.3159722222222224E-2</v>
      </c>
      <c r="V8" s="15">
        <f>IF(OR(L8=AC$3),"DISC",RANK(U8,U$4:U$31667,1))</f>
        <v>2</v>
      </c>
      <c r="W8" s="63"/>
      <c r="X8" s="66"/>
      <c r="Y8" s="69"/>
    </row>
    <row r="9" spans="1:29" ht="15.75" customHeight="1" thickBot="1" x14ac:dyDescent="0.3">
      <c r="A9" s="58"/>
      <c r="B9" s="119" t="s">
        <v>96</v>
      </c>
      <c r="C9" s="61"/>
      <c r="D9" s="24">
        <f>E8</f>
        <v>5.0011574074074076E-2</v>
      </c>
      <c r="E9" s="7">
        <v>7.0543981481481485E-2</v>
      </c>
      <c r="F9" s="20">
        <f t="shared" si="0"/>
        <v>2.0532407407407409E-2</v>
      </c>
      <c r="G9" s="16"/>
      <c r="H9" s="10"/>
      <c r="I9" s="10"/>
      <c r="J9" s="10">
        <v>1</v>
      </c>
      <c r="K9" s="10"/>
      <c r="L9" s="10"/>
      <c r="M9" s="10"/>
      <c r="N9" s="10"/>
      <c r="O9" s="10"/>
      <c r="P9" s="10">
        <v>1</v>
      </c>
      <c r="Q9" s="16">
        <f t="shared" si="1"/>
        <v>2</v>
      </c>
      <c r="R9" s="20">
        <f t="shared" si="5"/>
        <v>1.3888888888888889E-3</v>
      </c>
      <c r="S9" s="13"/>
      <c r="T9" s="20">
        <f t="shared" si="6"/>
        <v>2.1921296296296296E-2</v>
      </c>
      <c r="U9" s="20">
        <f t="shared" si="2"/>
        <v>2.1921296296296296E-2</v>
      </c>
      <c r="V9" s="16">
        <f>IF(OR(L9=AC$3),"DISC",RANK(U9,U$4:U$31667,1))</f>
        <v>1</v>
      </c>
      <c r="W9" s="64"/>
      <c r="X9" s="67"/>
      <c r="Y9" s="70"/>
    </row>
    <row r="10" spans="1:29" ht="15" customHeight="1" x14ac:dyDescent="0.25">
      <c r="A10" s="56">
        <v>5</v>
      </c>
      <c r="B10" s="116" t="s">
        <v>97</v>
      </c>
      <c r="C10" s="59" t="s">
        <v>85</v>
      </c>
      <c r="D10" s="22">
        <v>6.2500000000000003E-3</v>
      </c>
      <c r="E10" s="4">
        <v>2.900462962962963E-2</v>
      </c>
      <c r="F10" s="17">
        <f t="shared" si="0"/>
        <v>2.2754629629629632E-2</v>
      </c>
      <c r="G10" s="14"/>
      <c r="H10" s="8"/>
      <c r="I10" s="8"/>
      <c r="J10" s="8"/>
      <c r="K10" s="8"/>
      <c r="L10" s="8"/>
      <c r="M10" s="8"/>
      <c r="N10" s="8"/>
      <c r="O10" s="8"/>
      <c r="P10" s="8">
        <v>1</v>
      </c>
      <c r="Q10" s="14">
        <f t="shared" ref="Q10:Q15" si="7">SUM(G10:P10)</f>
        <v>1</v>
      </c>
      <c r="R10" s="18">
        <f>TIME(0,Q10,0)</f>
        <v>6.9444444444444447E-4</v>
      </c>
      <c r="S10" s="11"/>
      <c r="T10" s="17">
        <f>F10+R10+S10</f>
        <v>2.3449074074074077E-2</v>
      </c>
      <c r="U10" s="17">
        <f t="shared" si="2"/>
        <v>2.3449074074074077E-2</v>
      </c>
      <c r="V10" s="14">
        <f>IF(OR(L10=AC$3),"DISC",RANK(U10,U$4:U$31667,1))</f>
        <v>4</v>
      </c>
      <c r="W10" s="62">
        <f>SUM(U10:U12)</f>
        <v>7.7395833333333344E-2</v>
      </c>
      <c r="X10" s="65">
        <f>IF(OR(L10=AC$3,L11=AC$3,L12=AC$3),"",W10)</f>
        <v>7.7395833333333344E-2</v>
      </c>
      <c r="Y10" s="68">
        <f>IF(OR(V10="DISC",V11="DISC",V12="DISC"),"DISC",RANK(X10,X$4:X$31667,1))</f>
        <v>4</v>
      </c>
    </row>
    <row r="11" spans="1:29" ht="15" customHeight="1" x14ac:dyDescent="0.25">
      <c r="A11" s="57"/>
      <c r="B11" s="42" t="s">
        <v>98</v>
      </c>
      <c r="C11" s="60"/>
      <c r="D11" s="23">
        <f>E10</f>
        <v>2.900462962962963E-2</v>
      </c>
      <c r="E11" s="6">
        <v>5.1388888888888887E-2</v>
      </c>
      <c r="F11" s="19">
        <f t="shared" si="0"/>
        <v>2.2384259259259257E-2</v>
      </c>
      <c r="G11" s="15"/>
      <c r="H11" s="9"/>
      <c r="I11" s="9"/>
      <c r="J11" s="9">
        <v>1</v>
      </c>
      <c r="K11" s="9"/>
      <c r="L11" s="9"/>
      <c r="M11" s="9"/>
      <c r="N11" s="9">
        <v>1</v>
      </c>
      <c r="O11" s="9"/>
      <c r="P11" s="9">
        <v>2</v>
      </c>
      <c r="Q11" s="15">
        <f t="shared" si="7"/>
        <v>4</v>
      </c>
      <c r="R11" s="19">
        <f t="shared" ref="R11:R12" si="8">TIME(0,Q11,0)</f>
        <v>2.7777777777777779E-3</v>
      </c>
      <c r="S11" s="12"/>
      <c r="T11" s="19">
        <f t="shared" ref="T11:T12" si="9">F11+R11+S11</f>
        <v>2.5162037037037035E-2</v>
      </c>
      <c r="U11" s="19">
        <f t="shared" si="2"/>
        <v>2.5162037037037035E-2</v>
      </c>
      <c r="V11" s="15">
        <f>IF(OR(L11=AC$3),"DISC",RANK(U11,U$4:U$31667,1))</f>
        <v>6</v>
      </c>
      <c r="W11" s="63"/>
      <c r="X11" s="66"/>
      <c r="Y11" s="69"/>
    </row>
    <row r="12" spans="1:29" ht="15.75" customHeight="1" thickBot="1" x14ac:dyDescent="0.3">
      <c r="A12" s="58"/>
      <c r="B12" s="38" t="s">
        <v>99</v>
      </c>
      <c r="C12" s="61"/>
      <c r="D12" s="24">
        <f>E11</f>
        <v>5.1388888888888887E-2</v>
      </c>
      <c r="E12" s="7">
        <v>7.4618055555555562E-2</v>
      </c>
      <c r="F12" s="20">
        <f t="shared" si="0"/>
        <v>2.3229166666666676E-2</v>
      </c>
      <c r="G12" s="16"/>
      <c r="H12" s="10"/>
      <c r="I12" s="10">
        <v>4</v>
      </c>
      <c r="J12" s="10">
        <v>1</v>
      </c>
      <c r="K12" s="10"/>
      <c r="L12" s="10"/>
      <c r="M12" s="10"/>
      <c r="N12" s="10"/>
      <c r="O12" s="10"/>
      <c r="P12" s="10">
        <v>3</v>
      </c>
      <c r="Q12" s="16">
        <f t="shared" si="7"/>
        <v>8</v>
      </c>
      <c r="R12" s="20">
        <f t="shared" si="8"/>
        <v>5.5555555555555558E-3</v>
      </c>
      <c r="S12" s="13"/>
      <c r="T12" s="20">
        <f t="shared" si="9"/>
        <v>2.8784722222222232E-2</v>
      </c>
      <c r="U12" s="20">
        <f t="shared" si="2"/>
        <v>2.8784722222222232E-2</v>
      </c>
      <c r="V12" s="16">
        <f>IF(OR(L12=AC$3),"DISC",RANK(U12,U$4:U$31667,1))</f>
        <v>18</v>
      </c>
      <c r="W12" s="64"/>
      <c r="X12" s="67"/>
      <c r="Y12" s="70"/>
    </row>
    <row r="13" spans="1:29" ht="15" customHeight="1" x14ac:dyDescent="0.25">
      <c r="A13" s="56">
        <v>7</v>
      </c>
      <c r="B13" s="120" t="s">
        <v>100</v>
      </c>
      <c r="C13" s="59" t="s">
        <v>29</v>
      </c>
      <c r="D13" s="22">
        <v>9.0277777777777769E-3</v>
      </c>
      <c r="E13" s="4">
        <v>3.9143518518518522E-2</v>
      </c>
      <c r="F13" s="17">
        <f t="shared" si="0"/>
        <v>3.0115740740740745E-2</v>
      </c>
      <c r="G13" s="14"/>
      <c r="H13" s="8"/>
      <c r="I13" s="8"/>
      <c r="J13" s="8"/>
      <c r="K13" s="8"/>
      <c r="L13" s="8"/>
      <c r="M13" s="8"/>
      <c r="N13" s="8"/>
      <c r="O13" s="8"/>
      <c r="P13" s="8">
        <v>2</v>
      </c>
      <c r="Q13" s="14">
        <f t="shared" si="7"/>
        <v>2</v>
      </c>
      <c r="R13" s="18">
        <f>TIME(0,Q13,0)</f>
        <v>1.3888888888888889E-3</v>
      </c>
      <c r="S13" s="11"/>
      <c r="T13" s="17">
        <f>F13+R13+S13</f>
        <v>3.1504629629629632E-2</v>
      </c>
      <c r="U13" s="17">
        <f t="shared" si="2"/>
        <v>3.1504629629629632E-2</v>
      </c>
      <c r="V13" s="14">
        <f>IF(OR(L13=AC$3),"DISC",RANK(U13,U$4:U$31667,1))</f>
        <v>21</v>
      </c>
      <c r="W13" s="62">
        <f>SUM(U13:U15)</f>
        <v>9.2673611111111109E-2</v>
      </c>
      <c r="X13" s="65">
        <f>IF(OR(L13=AC$3,L14=AC$3,L15=AC$3),"",W13)</f>
        <v>9.2673611111111109E-2</v>
      </c>
      <c r="Y13" s="68">
        <f>IF(OR(V13="DISC",V14="DISC",V15="DISC"),"DISC",RANK(X13,X$4:X$31667,1))</f>
        <v>7</v>
      </c>
    </row>
    <row r="14" spans="1:29" ht="15" customHeight="1" x14ac:dyDescent="0.25">
      <c r="A14" s="57"/>
      <c r="B14" s="38" t="s">
        <v>101</v>
      </c>
      <c r="C14" s="60"/>
      <c r="D14" s="23">
        <f>E13</f>
        <v>3.9143518518518522E-2</v>
      </c>
      <c r="E14" s="6">
        <v>6.4525462962962965E-2</v>
      </c>
      <c r="F14" s="19">
        <f t="shared" si="0"/>
        <v>2.5381944444444443E-2</v>
      </c>
      <c r="G14" s="15"/>
      <c r="H14" s="9"/>
      <c r="I14" s="9"/>
      <c r="J14" s="9"/>
      <c r="K14" s="9"/>
      <c r="L14" s="9"/>
      <c r="M14" s="9"/>
      <c r="N14" s="9">
        <v>1</v>
      </c>
      <c r="O14" s="9"/>
      <c r="P14" s="9">
        <v>2</v>
      </c>
      <c r="Q14" s="15">
        <f t="shared" si="7"/>
        <v>3</v>
      </c>
      <c r="R14" s="19">
        <f t="shared" ref="R14:R15" si="10">TIME(0,Q14,0)</f>
        <v>2.0833333333333333E-3</v>
      </c>
      <c r="S14" s="12"/>
      <c r="T14" s="19">
        <f t="shared" ref="T14:T15" si="11">F14+R14+S14</f>
        <v>2.7465277777777776E-2</v>
      </c>
      <c r="U14" s="19">
        <f t="shared" si="2"/>
        <v>2.7465277777777776E-2</v>
      </c>
      <c r="V14" s="15">
        <f>IF(OR(L14=AC$3),"DISC",RANK(U14,U$4:U$31667,1))</f>
        <v>15</v>
      </c>
      <c r="W14" s="63"/>
      <c r="X14" s="66"/>
      <c r="Y14" s="69"/>
    </row>
    <row r="15" spans="1:29" ht="15.75" customHeight="1" thickBot="1" x14ac:dyDescent="0.3">
      <c r="A15" s="58"/>
      <c r="B15" s="39" t="s">
        <v>102</v>
      </c>
      <c r="C15" s="61"/>
      <c r="D15" s="24">
        <f>E14</f>
        <v>6.4525462962962965E-2</v>
      </c>
      <c r="E15" s="7">
        <v>9.4756944444444449E-2</v>
      </c>
      <c r="F15" s="20">
        <f t="shared" si="0"/>
        <v>3.0231481481481484E-2</v>
      </c>
      <c r="G15" s="16"/>
      <c r="H15" s="10">
        <v>1</v>
      </c>
      <c r="I15" s="10"/>
      <c r="J15" s="10"/>
      <c r="K15" s="10"/>
      <c r="L15" s="10"/>
      <c r="M15" s="10">
        <v>2</v>
      </c>
      <c r="N15" s="10"/>
      <c r="O15" s="10"/>
      <c r="P15" s="10">
        <v>2</v>
      </c>
      <c r="Q15" s="16">
        <f t="shared" si="7"/>
        <v>5</v>
      </c>
      <c r="R15" s="20">
        <f t="shared" si="10"/>
        <v>3.472222222222222E-3</v>
      </c>
      <c r="S15" s="13"/>
      <c r="T15" s="20">
        <f t="shared" si="11"/>
        <v>3.3703703703703708E-2</v>
      </c>
      <c r="U15" s="20">
        <f t="shared" si="2"/>
        <v>3.3703703703703708E-2</v>
      </c>
      <c r="V15" s="16">
        <f>IF(OR(L15=AC$3),"DISC",RANK(U15,U$4:U$31667,1))</f>
        <v>23</v>
      </c>
      <c r="W15" s="64"/>
      <c r="X15" s="67"/>
      <c r="Y15" s="70"/>
    </row>
    <row r="16" spans="1:29" ht="15" customHeight="1" x14ac:dyDescent="0.25">
      <c r="A16" s="56">
        <v>9</v>
      </c>
      <c r="B16" s="121" t="s">
        <v>105</v>
      </c>
      <c r="C16" s="59" t="s">
        <v>33</v>
      </c>
      <c r="D16" s="22">
        <v>1.1805555555555555E-2</v>
      </c>
      <c r="E16" s="4">
        <v>3.4953703703703702E-2</v>
      </c>
      <c r="F16" s="17">
        <f t="shared" ref="F16:F27" si="12">E16-D16</f>
        <v>2.3148148148148147E-2</v>
      </c>
      <c r="G16" s="14"/>
      <c r="H16" s="8"/>
      <c r="I16" s="8"/>
      <c r="J16" s="8"/>
      <c r="K16" s="8"/>
      <c r="L16" s="8"/>
      <c r="M16" s="8"/>
      <c r="N16" s="8"/>
      <c r="O16" s="8"/>
      <c r="P16" s="8">
        <v>1</v>
      </c>
      <c r="Q16" s="14">
        <f t="shared" ref="Q16:Q21" si="13">SUM(G16:P16)</f>
        <v>1</v>
      </c>
      <c r="R16" s="18">
        <f>TIME(0,Q16,0)</f>
        <v>6.9444444444444447E-4</v>
      </c>
      <c r="S16" s="11"/>
      <c r="T16" s="17">
        <f>F16+R16+S16</f>
        <v>2.3842592592592592E-2</v>
      </c>
      <c r="U16" s="17">
        <f t="shared" ref="U16:U27" si="14">T16</f>
        <v>2.3842592592592592E-2</v>
      </c>
      <c r="V16" s="14">
        <f>IF(OR(L16=AC$3),"DISC",RANK(U16,U$4:U$31667,1))</f>
        <v>5</v>
      </c>
      <c r="W16" s="62">
        <f>SUM(U16:U18)</f>
        <v>7.5567129629629637E-2</v>
      </c>
      <c r="X16" s="65">
        <f>IF(OR(L16=AC$3,L17=AC$3,L18=AC$3),"",W16)</f>
        <v>7.5567129629629637E-2</v>
      </c>
      <c r="Y16" s="68">
        <f>IF(OR(V16="DISC",V17="DISC",V18="DISC"),"DISC",RANK(X16,X$4:X$31667,1))</f>
        <v>3</v>
      </c>
    </row>
    <row r="17" spans="1:25" ht="15" customHeight="1" x14ac:dyDescent="0.25">
      <c r="A17" s="57"/>
      <c r="B17" s="39" t="s">
        <v>104</v>
      </c>
      <c r="C17" s="60"/>
      <c r="D17" s="23">
        <f>E16</f>
        <v>3.4953703703703702E-2</v>
      </c>
      <c r="E17" s="6">
        <v>5.8032407407407408E-2</v>
      </c>
      <c r="F17" s="19">
        <f t="shared" si="12"/>
        <v>2.3078703703703705E-2</v>
      </c>
      <c r="G17" s="15"/>
      <c r="H17" s="9"/>
      <c r="I17" s="9"/>
      <c r="J17" s="9">
        <v>1</v>
      </c>
      <c r="K17" s="9"/>
      <c r="L17" s="9"/>
      <c r="M17" s="9"/>
      <c r="N17" s="9">
        <v>1</v>
      </c>
      <c r="O17" s="9"/>
      <c r="P17" s="9">
        <v>3</v>
      </c>
      <c r="Q17" s="15">
        <f t="shared" si="13"/>
        <v>5</v>
      </c>
      <c r="R17" s="19">
        <f t="shared" ref="R17:R18" si="15">TIME(0,Q17,0)</f>
        <v>3.472222222222222E-3</v>
      </c>
      <c r="S17" s="12"/>
      <c r="T17" s="19">
        <f t="shared" ref="T17:T18" si="16">F17+R17+S17</f>
        <v>2.6550925925925929E-2</v>
      </c>
      <c r="U17" s="19">
        <f t="shared" si="14"/>
        <v>2.6550925925925929E-2</v>
      </c>
      <c r="V17" s="15">
        <f>IF(OR(L17=AC$3),"DISC",RANK(U17,U$4:U$31667,1))</f>
        <v>11</v>
      </c>
      <c r="W17" s="63"/>
      <c r="X17" s="66"/>
      <c r="Y17" s="69"/>
    </row>
    <row r="18" spans="1:25" ht="15.75" customHeight="1" thickBot="1" x14ac:dyDescent="0.3">
      <c r="A18" s="58"/>
      <c r="B18" s="42" t="s">
        <v>103</v>
      </c>
      <c r="C18" s="61"/>
      <c r="D18" s="24">
        <f>E17</f>
        <v>5.8032407407407408E-2</v>
      </c>
      <c r="E18" s="7">
        <v>8.1122685185185187E-2</v>
      </c>
      <c r="F18" s="20">
        <f t="shared" si="12"/>
        <v>2.3090277777777779E-2</v>
      </c>
      <c r="G18" s="16"/>
      <c r="H18" s="10"/>
      <c r="I18" s="10"/>
      <c r="J18" s="10"/>
      <c r="K18" s="10"/>
      <c r="L18" s="10"/>
      <c r="M18" s="10"/>
      <c r="N18" s="10"/>
      <c r="O18" s="10"/>
      <c r="P18" s="10">
        <v>3</v>
      </c>
      <c r="Q18" s="16">
        <f t="shared" si="13"/>
        <v>3</v>
      </c>
      <c r="R18" s="20">
        <f t="shared" si="15"/>
        <v>2.0833333333333333E-3</v>
      </c>
      <c r="S18" s="13"/>
      <c r="T18" s="20">
        <f t="shared" si="16"/>
        <v>2.5173611111111112E-2</v>
      </c>
      <c r="U18" s="20">
        <f t="shared" si="14"/>
        <v>2.5173611111111112E-2</v>
      </c>
      <c r="V18" s="16">
        <f>IF(OR(L18=AC$3),"DISC",RANK(U18,U$4:U$31667,1))</f>
        <v>7</v>
      </c>
      <c r="W18" s="64"/>
      <c r="X18" s="67"/>
      <c r="Y18" s="70"/>
    </row>
    <row r="19" spans="1:25" ht="15" customHeight="1" x14ac:dyDescent="0.25">
      <c r="A19" s="56">
        <v>11</v>
      </c>
      <c r="B19" s="116" t="s">
        <v>106</v>
      </c>
      <c r="C19" s="59" t="s">
        <v>85</v>
      </c>
      <c r="D19" s="22">
        <v>1.4583333333333334E-2</v>
      </c>
      <c r="E19" s="4">
        <v>4.2094907407407407E-2</v>
      </c>
      <c r="F19" s="17">
        <f t="shared" si="12"/>
        <v>2.7511574074074074E-2</v>
      </c>
      <c r="G19" s="14"/>
      <c r="H19" s="8"/>
      <c r="I19" s="8"/>
      <c r="J19" s="8">
        <v>1</v>
      </c>
      <c r="K19" s="8"/>
      <c r="L19" s="8"/>
      <c r="M19" s="8"/>
      <c r="N19" s="8"/>
      <c r="O19" s="8"/>
      <c r="P19" s="8">
        <v>2</v>
      </c>
      <c r="Q19" s="14">
        <f t="shared" si="13"/>
        <v>3</v>
      </c>
      <c r="R19" s="18">
        <f>TIME(0,Q19,0)</f>
        <v>2.0833333333333333E-3</v>
      </c>
      <c r="S19" s="11"/>
      <c r="T19" s="17">
        <f>F19+R19+S19</f>
        <v>2.9594907407407407E-2</v>
      </c>
      <c r="U19" s="17">
        <f t="shared" si="14"/>
        <v>2.9594907407407407E-2</v>
      </c>
      <c r="V19" s="14">
        <f>IF(OR(L19=AC$3),"DISC",RANK(U19,U$4:U$31667,1))</f>
        <v>19</v>
      </c>
      <c r="W19" s="62">
        <f>SUM(U19:U21)</f>
        <v>9.6030092592592597E-2</v>
      </c>
      <c r="X19" s="65">
        <f>IF(OR(L19=AC$3,L20=AC$3,L21=AC$3),"",W19)</f>
        <v>9.6030092592592597E-2</v>
      </c>
      <c r="Y19" s="68">
        <f>IF(OR(V19="DISC",V20="DISC",V21="DISC"),"DISC",RANK(X19,X$4:X$31667,1))</f>
        <v>8</v>
      </c>
    </row>
    <row r="20" spans="1:25" ht="15" customHeight="1" x14ac:dyDescent="0.25">
      <c r="A20" s="57"/>
      <c r="B20" s="42" t="s">
        <v>119</v>
      </c>
      <c r="C20" s="60"/>
      <c r="D20" s="23">
        <f>E19</f>
        <v>4.2094907407407407E-2</v>
      </c>
      <c r="E20" s="6">
        <v>7.5173611111111108E-2</v>
      </c>
      <c r="F20" s="19">
        <f t="shared" si="12"/>
        <v>3.30787037037037E-2</v>
      </c>
      <c r="G20" s="15"/>
      <c r="H20" s="9"/>
      <c r="I20" s="9">
        <v>1</v>
      </c>
      <c r="J20" s="9">
        <v>2</v>
      </c>
      <c r="K20" s="9"/>
      <c r="L20" s="9"/>
      <c r="M20" s="9">
        <v>2</v>
      </c>
      <c r="N20" s="9">
        <v>1</v>
      </c>
      <c r="O20" s="9"/>
      <c r="P20" s="9">
        <v>2</v>
      </c>
      <c r="Q20" s="15">
        <f t="shared" si="13"/>
        <v>8</v>
      </c>
      <c r="R20" s="19">
        <f t="shared" ref="R20:R21" si="17">TIME(0,Q20,0)</f>
        <v>5.5555555555555558E-3</v>
      </c>
      <c r="S20" s="12"/>
      <c r="T20" s="19">
        <f t="shared" ref="T20:T21" si="18">F20+R20+S20</f>
        <v>3.8634259259259257E-2</v>
      </c>
      <c r="U20" s="19">
        <f t="shared" si="14"/>
        <v>3.8634259259259257E-2</v>
      </c>
      <c r="V20" s="15">
        <f>IF(OR(L20=AC$3),"DISC",RANK(U20,U$4:U$31667,1))</f>
        <v>24</v>
      </c>
      <c r="W20" s="63"/>
      <c r="X20" s="66"/>
      <c r="Y20" s="69"/>
    </row>
    <row r="21" spans="1:25" ht="15.75" customHeight="1" thickBot="1" x14ac:dyDescent="0.3">
      <c r="A21" s="58"/>
      <c r="B21" s="38" t="s">
        <v>107</v>
      </c>
      <c r="C21" s="61"/>
      <c r="D21" s="24">
        <f>E20</f>
        <v>7.5173611111111108E-2</v>
      </c>
      <c r="E21" s="7">
        <v>0.10089120370370371</v>
      </c>
      <c r="F21" s="20">
        <f t="shared" si="12"/>
        <v>2.5717592592592597E-2</v>
      </c>
      <c r="G21" s="16"/>
      <c r="H21" s="10"/>
      <c r="I21" s="10"/>
      <c r="J21" s="10">
        <v>1</v>
      </c>
      <c r="K21" s="10"/>
      <c r="L21" s="10"/>
      <c r="M21" s="10"/>
      <c r="N21" s="10"/>
      <c r="O21" s="10"/>
      <c r="P21" s="10">
        <v>2</v>
      </c>
      <c r="Q21" s="16">
        <f t="shared" si="13"/>
        <v>3</v>
      </c>
      <c r="R21" s="20">
        <f t="shared" si="17"/>
        <v>2.0833333333333333E-3</v>
      </c>
      <c r="S21" s="13"/>
      <c r="T21" s="20">
        <f t="shared" si="18"/>
        <v>2.780092592592593E-2</v>
      </c>
      <c r="U21" s="20">
        <f t="shared" si="14"/>
        <v>2.780092592592593E-2</v>
      </c>
      <c r="V21" s="16">
        <f>IF(OR(L21=AC$3),"DISC",RANK(U21,U$4:U$31667,1))</f>
        <v>16</v>
      </c>
      <c r="W21" s="64"/>
      <c r="X21" s="67"/>
      <c r="Y21" s="70"/>
    </row>
    <row r="22" spans="1:25" ht="15" customHeight="1" x14ac:dyDescent="0.25">
      <c r="A22" s="56">
        <v>12</v>
      </c>
      <c r="B22" s="120" t="s">
        <v>108</v>
      </c>
      <c r="C22" s="59" t="s">
        <v>30</v>
      </c>
      <c r="D22" s="22">
        <v>1.7361111111111112E-2</v>
      </c>
      <c r="E22" s="4">
        <v>4.1134259259259259E-2</v>
      </c>
      <c r="F22" s="17">
        <f t="shared" si="12"/>
        <v>2.3773148148148147E-2</v>
      </c>
      <c r="G22" s="14"/>
      <c r="H22" s="8"/>
      <c r="I22" s="8">
        <v>1</v>
      </c>
      <c r="J22" s="8">
        <v>2</v>
      </c>
      <c r="K22" s="8"/>
      <c r="L22" s="8"/>
      <c r="M22" s="8">
        <v>2</v>
      </c>
      <c r="N22" s="8"/>
      <c r="O22" s="8"/>
      <c r="P22" s="8">
        <v>1</v>
      </c>
      <c r="Q22" s="14">
        <f t="shared" ref="Q22:Q24" si="19">SUM(G22:P22)</f>
        <v>6</v>
      </c>
      <c r="R22" s="18">
        <f>TIME(0,Q22,0)</f>
        <v>4.1666666666666666E-3</v>
      </c>
      <c r="S22" s="11"/>
      <c r="T22" s="17">
        <f>F22+R22+S22</f>
        <v>2.7939814814814813E-2</v>
      </c>
      <c r="U22" s="17">
        <f t="shared" si="14"/>
        <v>2.7939814814814813E-2</v>
      </c>
      <c r="V22" s="14">
        <f>IF(OR(L22=AC$3),"DISC",RANK(U22,U$4:U$31667,1))</f>
        <v>17</v>
      </c>
      <c r="W22" s="62">
        <f>SUM(U22:U24)</f>
        <v>8.0729166666666657E-2</v>
      </c>
      <c r="X22" s="65">
        <f>IF(OR(L22=AC$3,L23=AC$3,L24=AC$3),"",W22)</f>
        <v>8.0729166666666657E-2</v>
      </c>
      <c r="Y22" s="68">
        <f>IF(OR(V22="DISC",V23="DISC",V24="DISC"),"DISC",RANK(X22,X$4:X$31667,1))</f>
        <v>5</v>
      </c>
    </row>
    <row r="23" spans="1:25" ht="15" customHeight="1" x14ac:dyDescent="0.25">
      <c r="A23" s="57"/>
      <c r="B23" s="38" t="s">
        <v>109</v>
      </c>
      <c r="C23" s="60"/>
      <c r="D23" s="23">
        <f>E22</f>
        <v>4.1134259259259259E-2</v>
      </c>
      <c r="E23" s="6">
        <v>6.5381944444444451E-2</v>
      </c>
      <c r="F23" s="19">
        <f t="shared" si="12"/>
        <v>2.4247685185185192E-2</v>
      </c>
      <c r="G23" s="15"/>
      <c r="H23" s="9"/>
      <c r="I23" s="9"/>
      <c r="J23" s="9"/>
      <c r="K23" s="9">
        <v>1</v>
      </c>
      <c r="L23" s="9"/>
      <c r="M23" s="9">
        <v>2</v>
      </c>
      <c r="N23" s="9"/>
      <c r="O23" s="9"/>
      <c r="P23" s="9">
        <v>1</v>
      </c>
      <c r="Q23" s="15">
        <f t="shared" si="19"/>
        <v>4</v>
      </c>
      <c r="R23" s="19">
        <f t="shared" ref="R23:R24" si="20">TIME(0,Q23,0)</f>
        <v>2.7777777777777779E-3</v>
      </c>
      <c r="S23" s="12"/>
      <c r="T23" s="19">
        <f t="shared" ref="T23:T24" si="21">F23+R23+S23</f>
        <v>2.702546296296297E-2</v>
      </c>
      <c r="U23" s="19">
        <f t="shared" si="14"/>
        <v>2.702546296296297E-2</v>
      </c>
      <c r="V23" s="15">
        <f>IF(OR(L23=AC$3),"DISC",RANK(U23,U$4:U$31667,1))</f>
        <v>13</v>
      </c>
      <c r="W23" s="63"/>
      <c r="X23" s="66"/>
      <c r="Y23" s="69"/>
    </row>
    <row r="24" spans="1:25" ht="15.75" customHeight="1" thickBot="1" x14ac:dyDescent="0.3">
      <c r="A24" s="58"/>
      <c r="B24" s="39" t="s">
        <v>110</v>
      </c>
      <c r="C24" s="61"/>
      <c r="D24" s="24">
        <f>E23</f>
        <v>6.5381944444444451E-2</v>
      </c>
      <c r="E24" s="7">
        <v>8.9756944444444445E-2</v>
      </c>
      <c r="F24" s="20">
        <f t="shared" si="12"/>
        <v>2.4374999999999994E-2</v>
      </c>
      <c r="G24" s="16"/>
      <c r="H24" s="10"/>
      <c r="I24" s="10"/>
      <c r="J24" s="10"/>
      <c r="K24" s="10"/>
      <c r="L24" s="10"/>
      <c r="M24" s="10"/>
      <c r="N24" s="10">
        <v>2</v>
      </c>
      <c r="O24" s="10"/>
      <c r="P24" s="10"/>
      <c r="Q24" s="16">
        <f t="shared" si="19"/>
        <v>2</v>
      </c>
      <c r="R24" s="20">
        <f t="shared" si="20"/>
        <v>1.3888888888888889E-3</v>
      </c>
      <c r="S24" s="13"/>
      <c r="T24" s="20">
        <f t="shared" si="21"/>
        <v>2.5763888888888881E-2</v>
      </c>
      <c r="U24" s="20">
        <f t="shared" si="14"/>
        <v>2.5763888888888881E-2</v>
      </c>
      <c r="V24" s="16">
        <f>IF(OR(L24=AC$3),"DISC",RANK(U24,U$4:U$31667,1))</f>
        <v>9</v>
      </c>
      <c r="W24" s="64"/>
      <c r="X24" s="67"/>
      <c r="Y24" s="70"/>
    </row>
    <row r="25" spans="1:25" ht="15" customHeight="1" x14ac:dyDescent="0.25">
      <c r="A25" s="56">
        <v>14</v>
      </c>
      <c r="B25" s="121" t="s">
        <v>111</v>
      </c>
      <c r="C25" s="59" t="s">
        <v>29</v>
      </c>
      <c r="D25" s="22">
        <v>2.013888888888889E-2</v>
      </c>
      <c r="E25" s="4">
        <v>4.4675925925925924E-2</v>
      </c>
      <c r="F25" s="17">
        <f t="shared" si="12"/>
        <v>2.4537037037037034E-2</v>
      </c>
      <c r="G25" s="8"/>
      <c r="H25" s="8"/>
      <c r="I25" s="8"/>
      <c r="J25" s="8"/>
      <c r="K25" s="8"/>
      <c r="L25" s="8"/>
      <c r="M25" s="8"/>
      <c r="N25" s="8"/>
      <c r="O25" s="8"/>
      <c r="P25" s="8">
        <v>1</v>
      </c>
      <c r="Q25" s="14">
        <f t="shared" ref="Q25:Q27" si="22">SUM(G25:P25)</f>
        <v>1</v>
      </c>
      <c r="R25" s="18">
        <f>TIME(0,Q25,0)</f>
        <v>6.9444444444444447E-4</v>
      </c>
      <c r="S25" s="11"/>
      <c r="T25" s="17">
        <f>F25+R25+S25</f>
        <v>2.523148148148148E-2</v>
      </c>
      <c r="U25" s="17">
        <f t="shared" si="14"/>
        <v>2.523148148148148E-2</v>
      </c>
      <c r="V25" s="14">
        <f>IF(OR(L25=AC$3,G25=AC$3),"DISC",RANK(U25,U$4:U$31667,1))</f>
        <v>8</v>
      </c>
      <c r="W25" s="62">
        <f>SUM(U25:U27)</f>
        <v>7.4918981481481475E-2</v>
      </c>
      <c r="X25" s="65">
        <f>IF(OR(L25=AC$3,L26=AC$3,L27=AC$3),"",W25)</f>
        <v>7.4918981481481475E-2</v>
      </c>
      <c r="Y25" s="68">
        <f>IF(OR(V25="DISC",V26="DISC",V27="DISC"),"DISC",RANK(X25,X$4:X$31667,1))</f>
        <v>2</v>
      </c>
    </row>
    <row r="26" spans="1:25" ht="15" customHeight="1" x14ac:dyDescent="0.25">
      <c r="A26" s="57"/>
      <c r="B26" s="39" t="s">
        <v>112</v>
      </c>
      <c r="C26" s="60"/>
      <c r="D26" s="23">
        <f>E25</f>
        <v>4.4675925925925924E-2</v>
      </c>
      <c r="E26" s="6">
        <v>7.0300925925925919E-2</v>
      </c>
      <c r="F26" s="19">
        <f t="shared" si="12"/>
        <v>2.5624999999999995E-2</v>
      </c>
      <c r="G26" s="15"/>
      <c r="H26" s="9"/>
      <c r="I26" s="9"/>
      <c r="J26" s="9"/>
      <c r="K26" s="9"/>
      <c r="L26" s="9"/>
      <c r="M26" s="9"/>
      <c r="N26" s="9"/>
      <c r="O26" s="9">
        <v>1</v>
      </c>
      <c r="P26" s="9"/>
      <c r="Q26" s="15">
        <f t="shared" si="22"/>
        <v>1</v>
      </c>
      <c r="R26" s="19">
        <f t="shared" ref="R26:R27" si="23">TIME(0,Q26,0)</f>
        <v>6.9444444444444447E-4</v>
      </c>
      <c r="S26" s="12"/>
      <c r="T26" s="19">
        <f t="shared" ref="T26:T27" si="24">F26+R26+S26</f>
        <v>2.631944444444444E-2</v>
      </c>
      <c r="U26" s="19">
        <f t="shared" si="14"/>
        <v>2.631944444444444E-2</v>
      </c>
      <c r="V26" s="15">
        <f>IF(OR(L26=AC$3),"DISC",RANK(U26,U$4:U$31667,1))</f>
        <v>10</v>
      </c>
      <c r="W26" s="63"/>
      <c r="X26" s="66"/>
      <c r="Y26" s="69"/>
    </row>
    <row r="27" spans="1:25" ht="15.75" customHeight="1" thickBot="1" x14ac:dyDescent="0.3">
      <c r="A27" s="58"/>
      <c r="B27" s="42" t="s">
        <v>113</v>
      </c>
      <c r="C27" s="61"/>
      <c r="D27" s="24">
        <f>E26</f>
        <v>7.0300925925925919E-2</v>
      </c>
      <c r="E27" s="7">
        <v>9.2280092592592594E-2</v>
      </c>
      <c r="F27" s="20">
        <f t="shared" si="12"/>
        <v>2.1979166666666675E-2</v>
      </c>
      <c r="G27" s="16"/>
      <c r="H27" s="10">
        <v>1</v>
      </c>
      <c r="I27" s="10"/>
      <c r="J27" s="10">
        <v>1</v>
      </c>
      <c r="K27" s="10"/>
      <c r="L27" s="10"/>
      <c r="M27" s="10"/>
      <c r="N27" s="10"/>
      <c r="O27" s="10"/>
      <c r="P27" s="10"/>
      <c r="Q27" s="16">
        <f t="shared" si="22"/>
        <v>2</v>
      </c>
      <c r="R27" s="20">
        <f t="shared" si="23"/>
        <v>1.3888888888888889E-3</v>
      </c>
      <c r="S27" s="13"/>
      <c r="T27" s="20">
        <f t="shared" si="24"/>
        <v>2.3368055555555562E-2</v>
      </c>
      <c r="U27" s="20">
        <f t="shared" si="14"/>
        <v>2.3368055555555562E-2</v>
      </c>
      <c r="V27" s="16">
        <f>IF(OR(L27=AC$3),"DISC",RANK(U27,U$4:U$31667,1))</f>
        <v>3</v>
      </c>
      <c r="W27" s="64"/>
      <c r="X27" s="67"/>
      <c r="Y27" s="70"/>
    </row>
    <row r="32" spans="1:25" ht="14.45" customHeight="1" x14ac:dyDescent="0.25">
      <c r="A32" s="109"/>
      <c r="B32" s="30"/>
      <c r="C32" s="110"/>
      <c r="D32" s="31"/>
      <c r="E32" s="31"/>
      <c r="F32" s="32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3"/>
      <c r="R32" s="35"/>
      <c r="S32" s="36"/>
      <c r="T32" s="32"/>
      <c r="U32" s="32"/>
      <c r="V32" s="33"/>
      <c r="W32" s="111"/>
      <c r="X32" s="111"/>
      <c r="Y32" s="112"/>
    </row>
    <row r="33" spans="1:25" ht="14.45" customHeight="1" x14ac:dyDescent="0.25">
      <c r="A33" s="109"/>
      <c r="B33" s="30"/>
      <c r="C33" s="110"/>
      <c r="D33" s="37"/>
      <c r="E33" s="31"/>
      <c r="F33" s="32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3"/>
      <c r="R33" s="32"/>
      <c r="S33" s="36"/>
      <c r="T33" s="32"/>
      <c r="U33" s="32"/>
      <c r="V33" s="33"/>
      <c r="W33" s="113"/>
      <c r="X33" s="114"/>
      <c r="Y33" s="115"/>
    </row>
    <row r="34" spans="1:25" ht="15" customHeight="1" x14ac:dyDescent="0.25">
      <c r="A34" s="109"/>
      <c r="B34" s="30"/>
      <c r="C34" s="110"/>
      <c r="D34" s="37"/>
      <c r="E34" s="31"/>
      <c r="F34" s="32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3"/>
      <c r="R34" s="32"/>
      <c r="S34" s="36"/>
      <c r="T34" s="32"/>
      <c r="U34" s="32"/>
      <c r="V34" s="33"/>
      <c r="W34" s="113"/>
      <c r="X34" s="114"/>
      <c r="Y34" s="115"/>
    </row>
  </sheetData>
  <sheetProtection selectLockedCells="1"/>
  <mergeCells count="70">
    <mergeCell ref="A32:A34"/>
    <mergeCell ref="C32:C34"/>
    <mergeCell ref="W32:W34"/>
    <mergeCell ref="X32:X34"/>
    <mergeCell ref="Y32:Y34"/>
    <mergeCell ref="G1:P1"/>
    <mergeCell ref="M2:M3"/>
    <mergeCell ref="N2:N3"/>
    <mergeCell ref="O2:P2"/>
    <mergeCell ref="A1:A3"/>
    <mergeCell ref="C1:C3"/>
    <mergeCell ref="D1:D3"/>
    <mergeCell ref="E1:E3"/>
    <mergeCell ref="F1:F3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A7:A9"/>
    <mergeCell ref="C7:C9"/>
    <mergeCell ref="W7:W9"/>
    <mergeCell ref="X7:X9"/>
    <mergeCell ref="Y7:Y9"/>
    <mergeCell ref="A4:A6"/>
    <mergeCell ref="C4:C6"/>
    <mergeCell ref="W4:W6"/>
    <mergeCell ref="X4:X6"/>
    <mergeCell ref="Y4:Y6"/>
    <mergeCell ref="A13:A15"/>
    <mergeCell ref="C13:C15"/>
    <mergeCell ref="W13:W15"/>
    <mergeCell ref="X13:X15"/>
    <mergeCell ref="Y13:Y15"/>
    <mergeCell ref="A10:A12"/>
    <mergeCell ref="C10:C12"/>
    <mergeCell ref="W10:W12"/>
    <mergeCell ref="X10:X12"/>
    <mergeCell ref="Y10:Y12"/>
    <mergeCell ref="A19:A21"/>
    <mergeCell ref="C19:C21"/>
    <mergeCell ref="W19:W21"/>
    <mergeCell ref="X19:X21"/>
    <mergeCell ref="Y19:Y21"/>
    <mergeCell ref="A16:A18"/>
    <mergeCell ref="C16:C18"/>
    <mergeCell ref="W16:W18"/>
    <mergeCell ref="X16:X18"/>
    <mergeCell ref="Y16:Y18"/>
    <mergeCell ref="A25:A27"/>
    <mergeCell ref="C25:C27"/>
    <mergeCell ref="W25:W27"/>
    <mergeCell ref="X25:X27"/>
    <mergeCell ref="Y25:Y27"/>
    <mergeCell ref="A22:A24"/>
    <mergeCell ref="C22:C24"/>
    <mergeCell ref="W22:W24"/>
    <mergeCell ref="X22:X24"/>
    <mergeCell ref="Y22:Y24"/>
  </mergeCells>
  <dataValidations count="4">
    <dataValidation type="list" allowBlank="1" showInputMessage="1" showErrorMessage="1" sqref="L32:L34 L4:L27" xr:uid="{00000000-0002-0000-0400-000000000000}">
      <formula1>$AC$1:$AC$3</formula1>
    </dataValidation>
    <dataValidation type="whole" operator="greaterThanOrEqual" allowBlank="1" showInputMessage="1" showErrorMessage="1" sqref="J32:K34 M32:Q34 H32:H34 J4:K27 M4:Q27 H4:H27" xr:uid="{00000000-0002-0000-0400-000001000000}">
      <formula1>0</formula1>
    </dataValidation>
    <dataValidation type="list" allowBlank="1" showInputMessage="1" showErrorMessage="1" sqref="G32:G34 G4:G27" xr:uid="{00000000-0002-0000-0400-000002000000}">
      <formula1>$AB$1:$AB$2</formula1>
    </dataValidation>
    <dataValidation type="time" operator="greaterThanOrEqual" allowBlank="1" showInputMessage="1" showErrorMessage="1" prompt="čas jednotlivce v cíli" sqref="E32:E34 E4:E27" xr:uid="{00000000-0002-0000-0400-000003000000}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ŽÁKYNĚ</vt:lpstr>
      <vt:lpstr>ŽÁCI</vt:lpstr>
      <vt:lpstr>ŽENY</vt:lpstr>
      <vt:lpstr>MUŽI</vt:lpstr>
    </vt:vector>
  </TitlesOfParts>
  <Company>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Koloničný Libor</cp:lastModifiedBy>
  <cp:lastPrinted>2024-09-21T12:18:24Z</cp:lastPrinted>
  <dcterms:created xsi:type="dcterms:W3CDTF">2011-09-13T18:59:04Z</dcterms:created>
  <dcterms:modified xsi:type="dcterms:W3CDTF">2024-09-21T14:05:33Z</dcterms:modified>
</cp:coreProperties>
</file>