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ETER-PC\ZALOHA_DISC_E\www_TZ_KČT\Výsledky 2023\MCR\"/>
    </mc:Choice>
  </mc:AlternateContent>
  <xr:revisionPtr revIDLastSave="0" documentId="13_ncr:1_{33C7E593-B1FE-4179-9618-8FAAE179D2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ÚVOD" sheetId="15" r:id="rId1"/>
    <sheet name="ŽÁKYNĚ" sheetId="10" r:id="rId2"/>
    <sheet name="ŽÁCI" sheetId="11" r:id="rId3"/>
    <sheet name="ŽENY" sheetId="12" r:id="rId4"/>
    <sheet name="MUŽI" sheetId="14" r:id="rId5"/>
    <sheet name="MS" sheetId="1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0" l="1"/>
  <c r="R15" i="10" s="1"/>
  <c r="T15" i="10" s="1"/>
  <c r="U15" i="10" s="1"/>
  <c r="F15" i="10"/>
  <c r="Q14" i="10"/>
  <c r="R14" i="10" s="1"/>
  <c r="F14" i="10"/>
  <c r="Q13" i="10"/>
  <c r="R13" i="10" s="1"/>
  <c r="F13" i="10"/>
  <c r="Q18" i="10"/>
  <c r="R18" i="10" s="1"/>
  <c r="T18" i="10" s="1"/>
  <c r="U18" i="10" s="1"/>
  <c r="F18" i="10"/>
  <c r="Q17" i="10"/>
  <c r="R17" i="10" s="1"/>
  <c r="F17" i="10"/>
  <c r="Q16" i="10"/>
  <c r="R16" i="10" s="1"/>
  <c r="F16" i="10"/>
  <c r="Q9" i="10"/>
  <c r="R9" i="10" s="1"/>
  <c r="F9" i="10"/>
  <c r="Q8" i="10"/>
  <c r="R8" i="10" s="1"/>
  <c r="F8" i="10"/>
  <c r="Q7" i="10"/>
  <c r="R7" i="10" s="1"/>
  <c r="F7" i="10"/>
  <c r="T7" i="10" s="1"/>
  <c r="U7" i="10" s="1"/>
  <c r="R24" i="10"/>
  <c r="T24" i="10" s="1"/>
  <c r="U24" i="10" s="1"/>
  <c r="Q24" i="10"/>
  <c r="F24" i="10"/>
  <c r="Q23" i="10"/>
  <c r="R23" i="10" s="1"/>
  <c r="F23" i="10"/>
  <c r="X22" i="10"/>
  <c r="V22" i="10"/>
  <c r="Q22" i="10"/>
  <c r="R22" i="10" s="1"/>
  <c r="T22" i="10" s="1"/>
  <c r="U22" i="10" s="1"/>
  <c r="F22" i="10"/>
  <c r="Q6" i="10"/>
  <c r="R6" i="10" s="1"/>
  <c r="F6" i="10"/>
  <c r="Q5" i="10"/>
  <c r="R5" i="10" s="1"/>
  <c r="F5" i="10"/>
  <c r="Q4" i="10"/>
  <c r="R4" i="10" s="1"/>
  <c r="F4" i="10"/>
  <c r="Q30" i="14"/>
  <c r="R30" i="14" s="1"/>
  <c r="T30" i="14" s="1"/>
  <c r="U30" i="14" s="1"/>
  <c r="F30" i="14"/>
  <c r="Q29" i="14"/>
  <c r="R29" i="14" s="1"/>
  <c r="F29" i="14"/>
  <c r="Q28" i="14"/>
  <c r="R28" i="14" s="1"/>
  <c r="F28" i="14"/>
  <c r="R27" i="14"/>
  <c r="Q27" i="14"/>
  <c r="F27" i="14"/>
  <c r="Q26" i="14"/>
  <c r="R26" i="14" s="1"/>
  <c r="F26" i="14"/>
  <c r="Q25" i="14"/>
  <c r="R25" i="14" s="1"/>
  <c r="F25" i="14"/>
  <c r="Q24" i="14"/>
  <c r="R24" i="14" s="1"/>
  <c r="T24" i="14" s="1"/>
  <c r="U24" i="14" s="1"/>
  <c r="F24" i="14"/>
  <c r="Q23" i="14"/>
  <c r="R23" i="14" s="1"/>
  <c r="F23" i="14"/>
  <c r="Q22" i="14"/>
  <c r="R22" i="14" s="1"/>
  <c r="F22" i="14"/>
  <c r="Q33" i="14"/>
  <c r="R33" i="14" s="1"/>
  <c r="F33" i="14"/>
  <c r="V32" i="14"/>
  <c r="Q32" i="14"/>
  <c r="R32" i="14" s="1"/>
  <c r="F32" i="14"/>
  <c r="X31" i="14"/>
  <c r="Q31" i="14"/>
  <c r="R31" i="14" s="1"/>
  <c r="T31" i="14" s="1"/>
  <c r="U31" i="14" s="1"/>
  <c r="F31" i="14"/>
  <c r="Q21" i="14"/>
  <c r="R21" i="14" s="1"/>
  <c r="T21" i="14" s="1"/>
  <c r="U21" i="14" s="1"/>
  <c r="F21" i="14"/>
  <c r="Q20" i="14"/>
  <c r="R20" i="14" s="1"/>
  <c r="F20" i="14"/>
  <c r="Q19" i="14"/>
  <c r="R19" i="14" s="1"/>
  <c r="F19" i="14"/>
  <c r="Q15" i="14"/>
  <c r="R15" i="14" s="1"/>
  <c r="T15" i="14" s="1"/>
  <c r="U15" i="14" s="1"/>
  <c r="F15" i="14"/>
  <c r="Q14" i="14"/>
  <c r="R14" i="14" s="1"/>
  <c r="F14" i="14"/>
  <c r="Q13" i="14"/>
  <c r="R13" i="14" s="1"/>
  <c r="F13" i="14"/>
  <c r="R18" i="14"/>
  <c r="T18" i="14" s="1"/>
  <c r="U18" i="14" s="1"/>
  <c r="Q18" i="14"/>
  <c r="F18" i="14"/>
  <c r="Q17" i="14"/>
  <c r="R17" i="14" s="1"/>
  <c r="F17" i="14"/>
  <c r="Q16" i="14"/>
  <c r="R16" i="14" s="1"/>
  <c r="F16" i="14"/>
  <c r="Q12" i="14"/>
  <c r="R12" i="14" s="1"/>
  <c r="F12" i="14"/>
  <c r="T12" i="14" s="1"/>
  <c r="U12" i="14" s="1"/>
  <c r="Q11" i="14"/>
  <c r="R11" i="14" s="1"/>
  <c r="F11" i="14"/>
  <c r="Q10" i="14"/>
  <c r="R10" i="14" s="1"/>
  <c r="T10" i="14" s="1"/>
  <c r="U10" i="14" s="1"/>
  <c r="F10" i="14"/>
  <c r="Q9" i="14"/>
  <c r="R9" i="14" s="1"/>
  <c r="T9" i="14" s="1"/>
  <c r="U9" i="14" s="1"/>
  <c r="F9" i="14"/>
  <c r="Q8" i="14"/>
  <c r="R8" i="14" s="1"/>
  <c r="F8" i="14"/>
  <c r="T8" i="14" s="1"/>
  <c r="U8" i="14" s="1"/>
  <c r="Q7" i="14"/>
  <c r="R7" i="14" s="1"/>
  <c r="F7" i="14"/>
  <c r="Q24" i="11"/>
  <c r="R24" i="11" s="1"/>
  <c r="F24" i="11"/>
  <c r="Q23" i="11"/>
  <c r="R23" i="11" s="1"/>
  <c r="F23" i="11"/>
  <c r="Q22" i="11"/>
  <c r="R22" i="11" s="1"/>
  <c r="F22" i="11"/>
  <c r="R9" i="11"/>
  <c r="T9" i="11" s="1"/>
  <c r="U9" i="11" s="1"/>
  <c r="Q9" i="11"/>
  <c r="F9" i="11"/>
  <c r="Q8" i="11"/>
  <c r="R8" i="11" s="1"/>
  <c r="F8" i="11"/>
  <c r="T8" i="11" s="1"/>
  <c r="U8" i="11" s="1"/>
  <c r="Q7" i="11"/>
  <c r="R7" i="11" s="1"/>
  <c r="F7" i="11"/>
  <c r="Q18" i="11"/>
  <c r="R18" i="11" s="1"/>
  <c r="F18" i="11"/>
  <c r="Q17" i="11"/>
  <c r="R17" i="11" s="1"/>
  <c r="F17" i="11"/>
  <c r="Q16" i="11"/>
  <c r="R16" i="11" s="1"/>
  <c r="F16" i="11"/>
  <c r="Q12" i="11"/>
  <c r="R12" i="11" s="1"/>
  <c r="F12" i="11"/>
  <c r="Q11" i="11"/>
  <c r="R11" i="11" s="1"/>
  <c r="F11" i="11"/>
  <c r="Q10" i="11"/>
  <c r="R10" i="11" s="1"/>
  <c r="F10" i="11"/>
  <c r="T10" i="11" s="1"/>
  <c r="U10" i="11" s="1"/>
  <c r="Q21" i="11"/>
  <c r="R21" i="11" s="1"/>
  <c r="F21" i="11"/>
  <c r="Q20" i="11"/>
  <c r="R20" i="11" s="1"/>
  <c r="F20" i="11"/>
  <c r="Q19" i="11"/>
  <c r="R19" i="11" s="1"/>
  <c r="F19" i="11"/>
  <c r="Q27" i="11"/>
  <c r="R27" i="11" s="1"/>
  <c r="F27" i="11"/>
  <c r="Q26" i="11"/>
  <c r="R26" i="11" s="1"/>
  <c r="T26" i="11" s="1"/>
  <c r="U26" i="11" s="1"/>
  <c r="F26" i="11"/>
  <c r="X25" i="11"/>
  <c r="V25" i="11"/>
  <c r="Q25" i="11"/>
  <c r="R25" i="11" s="1"/>
  <c r="F25" i="11"/>
  <c r="Q15" i="11"/>
  <c r="R15" i="11" s="1"/>
  <c r="F15" i="11"/>
  <c r="R14" i="11"/>
  <c r="Q14" i="11"/>
  <c r="F14" i="11"/>
  <c r="Q13" i="11"/>
  <c r="R13" i="11" s="1"/>
  <c r="F13" i="11"/>
  <c r="Q6" i="11"/>
  <c r="R6" i="11" s="1"/>
  <c r="F6" i="11"/>
  <c r="T6" i="11" s="1"/>
  <c r="U6" i="11" s="1"/>
  <c r="Q5" i="11"/>
  <c r="R5" i="11" s="1"/>
  <c r="T5" i="11" s="1"/>
  <c r="U5" i="11" s="1"/>
  <c r="F5" i="11"/>
  <c r="Q4" i="11"/>
  <c r="R4" i="11" s="1"/>
  <c r="F4" i="11"/>
  <c r="R18" i="12"/>
  <c r="Q18" i="12"/>
  <c r="F18" i="12"/>
  <c r="Q17" i="12"/>
  <c r="R17" i="12" s="1"/>
  <c r="F17" i="12"/>
  <c r="Q16" i="12"/>
  <c r="R16" i="12" s="1"/>
  <c r="F16" i="12"/>
  <c r="Q24" i="12"/>
  <c r="R24" i="12" s="1"/>
  <c r="F24" i="12"/>
  <c r="T24" i="12" s="1"/>
  <c r="U24" i="12" s="1"/>
  <c r="Q23" i="12"/>
  <c r="R23" i="12" s="1"/>
  <c r="F23" i="12"/>
  <c r="Q22" i="12"/>
  <c r="R22" i="12" s="1"/>
  <c r="F22" i="12"/>
  <c r="Q21" i="12"/>
  <c r="R21" i="12" s="1"/>
  <c r="F21" i="12"/>
  <c r="Q20" i="12"/>
  <c r="R20" i="12" s="1"/>
  <c r="F20" i="12"/>
  <c r="Q19" i="12"/>
  <c r="R19" i="12" s="1"/>
  <c r="F19" i="12"/>
  <c r="T19" i="12" s="1"/>
  <c r="U19" i="12" s="1"/>
  <c r="R9" i="12"/>
  <c r="T9" i="12" s="1"/>
  <c r="U9" i="12" s="1"/>
  <c r="Q9" i="12"/>
  <c r="F9" i="12"/>
  <c r="Q8" i="12"/>
  <c r="R8" i="12" s="1"/>
  <c r="F8" i="12"/>
  <c r="T8" i="12" s="1"/>
  <c r="U8" i="12" s="1"/>
  <c r="Q7" i="12"/>
  <c r="R7" i="12" s="1"/>
  <c r="F7" i="12"/>
  <c r="Q15" i="12"/>
  <c r="R15" i="12" s="1"/>
  <c r="F15" i="12"/>
  <c r="Q14" i="12"/>
  <c r="R14" i="12" s="1"/>
  <c r="F14" i="12"/>
  <c r="Q13" i="12"/>
  <c r="R13" i="12" s="1"/>
  <c r="F13" i="12"/>
  <c r="Q12" i="12"/>
  <c r="R12" i="12" s="1"/>
  <c r="F12" i="12"/>
  <c r="Q11" i="12"/>
  <c r="R11" i="12" s="1"/>
  <c r="F11" i="12"/>
  <c r="Q10" i="12"/>
  <c r="R10" i="12" s="1"/>
  <c r="F10" i="12"/>
  <c r="Q6" i="12"/>
  <c r="R6" i="12" s="1"/>
  <c r="F6" i="12"/>
  <c r="Q5" i="12"/>
  <c r="R5" i="12" s="1"/>
  <c r="F5" i="12"/>
  <c r="T5" i="12" s="1"/>
  <c r="U5" i="12" s="1"/>
  <c r="Q4" i="12"/>
  <c r="R4" i="12" s="1"/>
  <c r="F4" i="12"/>
  <c r="T12" i="11" l="1"/>
  <c r="U12" i="11" s="1"/>
  <c r="T21" i="12"/>
  <c r="U21" i="12" s="1"/>
  <c r="T22" i="12"/>
  <c r="U22" i="12" s="1"/>
  <c r="T13" i="11"/>
  <c r="U13" i="11" s="1"/>
  <c r="T15" i="11"/>
  <c r="U15" i="11" s="1"/>
  <c r="T25" i="11"/>
  <c r="U25" i="11" s="1"/>
  <c r="T21" i="11"/>
  <c r="U21" i="11" s="1"/>
  <c r="T22" i="11"/>
  <c r="U22" i="11" s="1"/>
  <c r="T23" i="11"/>
  <c r="U23" i="11" s="1"/>
  <c r="T19" i="14"/>
  <c r="U19" i="14" s="1"/>
  <c r="T33" i="14"/>
  <c r="U33" i="14" s="1"/>
  <c r="T18" i="12"/>
  <c r="U18" i="12" s="1"/>
  <c r="T4" i="11"/>
  <c r="U4" i="11" s="1"/>
  <c r="T14" i="11"/>
  <c r="U14" i="11" s="1"/>
  <c r="T28" i="14"/>
  <c r="U28" i="14" s="1"/>
  <c r="T23" i="12"/>
  <c r="U23" i="12" s="1"/>
  <c r="T20" i="11"/>
  <c r="U20" i="11" s="1"/>
  <c r="T16" i="11"/>
  <c r="U16" i="11" s="1"/>
  <c r="T18" i="11"/>
  <c r="U18" i="11" s="1"/>
  <c r="T16" i="14"/>
  <c r="U16" i="14" s="1"/>
  <c r="T23" i="14"/>
  <c r="U23" i="14" s="1"/>
  <c r="T25" i="14"/>
  <c r="U25" i="14" s="1"/>
  <c r="T29" i="14"/>
  <c r="U29" i="14" s="1"/>
  <c r="T23" i="10"/>
  <c r="U23" i="10" s="1"/>
  <c r="T13" i="10"/>
  <c r="U13" i="10" s="1"/>
  <c r="T27" i="14"/>
  <c r="U27" i="14" s="1"/>
  <c r="T4" i="10"/>
  <c r="U4" i="10" s="1"/>
  <c r="T6" i="10"/>
  <c r="U6" i="10" s="1"/>
  <c r="T9" i="10"/>
  <c r="U9" i="10" s="1"/>
  <c r="T11" i="14"/>
  <c r="U11" i="14" s="1"/>
  <c r="T14" i="10"/>
  <c r="U14" i="10" s="1"/>
  <c r="T16" i="10"/>
  <c r="U16" i="10" s="1"/>
  <c r="T17" i="10"/>
  <c r="U17" i="10" s="1"/>
  <c r="T8" i="10"/>
  <c r="U8" i="10" s="1"/>
  <c r="W22" i="10"/>
  <c r="T5" i="10"/>
  <c r="U5" i="10" s="1"/>
  <c r="W28" i="14"/>
  <c r="X28" i="14" s="1"/>
  <c r="T26" i="14"/>
  <c r="U26" i="14" s="1"/>
  <c r="T22" i="14"/>
  <c r="U22" i="14" s="1"/>
  <c r="T32" i="14"/>
  <c r="U32" i="14" s="1"/>
  <c r="W31" i="14"/>
  <c r="T20" i="14"/>
  <c r="U20" i="14" s="1"/>
  <c r="T13" i="14"/>
  <c r="U13" i="14" s="1"/>
  <c r="T14" i="14"/>
  <c r="U14" i="14" s="1"/>
  <c r="T17" i="14"/>
  <c r="U17" i="14" s="1"/>
  <c r="W10" i="14"/>
  <c r="X10" i="14" s="1"/>
  <c r="T27" i="11"/>
  <c r="U27" i="11" s="1"/>
  <c r="T7" i="14"/>
  <c r="U7" i="14" s="1"/>
  <c r="T24" i="11"/>
  <c r="U24" i="11" s="1"/>
  <c r="W22" i="11" s="1"/>
  <c r="X22" i="11" s="1"/>
  <c r="T7" i="11"/>
  <c r="U7" i="11" s="1"/>
  <c r="V23" i="11" s="1"/>
  <c r="T17" i="11"/>
  <c r="U17" i="11" s="1"/>
  <c r="T11" i="11"/>
  <c r="U11" i="11" s="1"/>
  <c r="T19" i="11"/>
  <c r="U19" i="11" s="1"/>
  <c r="V8" i="11" s="1"/>
  <c r="W13" i="11"/>
  <c r="X13" i="11" s="1"/>
  <c r="W4" i="11"/>
  <c r="X4" i="11" s="1"/>
  <c r="T16" i="12"/>
  <c r="U16" i="12" s="1"/>
  <c r="T17" i="12"/>
  <c r="U17" i="12" s="1"/>
  <c r="W22" i="12"/>
  <c r="X22" i="12" s="1"/>
  <c r="T20" i="12"/>
  <c r="U20" i="12" s="1"/>
  <c r="T7" i="12"/>
  <c r="U7" i="12" s="1"/>
  <c r="T15" i="12"/>
  <c r="U15" i="12" s="1"/>
  <c r="T12" i="12"/>
  <c r="U12" i="12" s="1"/>
  <c r="V22" i="12" s="1"/>
  <c r="T6" i="12"/>
  <c r="U6" i="12" s="1"/>
  <c r="T10" i="12"/>
  <c r="U10" i="12" s="1"/>
  <c r="T13" i="12"/>
  <c r="U13" i="12" s="1"/>
  <c r="T14" i="12"/>
  <c r="U14" i="12" s="1"/>
  <c r="T11" i="12"/>
  <c r="U11" i="12" s="1"/>
  <c r="T4" i="12"/>
  <c r="U4" i="12" s="1"/>
  <c r="V24" i="12" s="1"/>
  <c r="Q27" i="10"/>
  <c r="R27" i="10" s="1"/>
  <c r="F27" i="10"/>
  <c r="Q26" i="10"/>
  <c r="R26" i="10" s="1"/>
  <c r="F26" i="10"/>
  <c r="Q25" i="10"/>
  <c r="R25" i="10" s="1"/>
  <c r="F25" i="10"/>
  <c r="Q12" i="10"/>
  <c r="R12" i="10" s="1"/>
  <c r="F12" i="10"/>
  <c r="Q11" i="10"/>
  <c r="R11" i="10" s="1"/>
  <c r="F11" i="10"/>
  <c r="Q10" i="10"/>
  <c r="R10" i="10" s="1"/>
  <c r="F10" i="10"/>
  <c r="Q6" i="17"/>
  <c r="R6" i="17" s="1"/>
  <c r="F6" i="17"/>
  <c r="Q5" i="17"/>
  <c r="R5" i="17" s="1"/>
  <c r="F5" i="17"/>
  <c r="Q4" i="17"/>
  <c r="R4" i="17" s="1"/>
  <c r="F4" i="17"/>
  <c r="Q6" i="14"/>
  <c r="R6" i="14" s="1"/>
  <c r="F6" i="14"/>
  <c r="Q5" i="14"/>
  <c r="R5" i="14" s="1"/>
  <c r="F5" i="14"/>
  <c r="Q4" i="14"/>
  <c r="R4" i="14" s="1"/>
  <c r="F4" i="14"/>
  <c r="V23" i="12" l="1"/>
  <c r="T27" i="10"/>
  <c r="U27" i="10" s="1"/>
  <c r="T4" i="14"/>
  <c r="U4" i="14" s="1"/>
  <c r="T6" i="14"/>
  <c r="U6" i="14" s="1"/>
  <c r="W4" i="14" s="1"/>
  <c r="X4" i="14" s="1"/>
  <c r="V17" i="12"/>
  <c r="V9" i="11"/>
  <c r="V20" i="14"/>
  <c r="V20" i="12"/>
  <c r="T6" i="17"/>
  <c r="U6" i="17" s="1"/>
  <c r="W13" i="10"/>
  <c r="X13" i="10" s="1"/>
  <c r="W16" i="10"/>
  <c r="X16" i="10" s="1"/>
  <c r="W7" i="10"/>
  <c r="X7" i="10" s="1"/>
  <c r="W4" i="10"/>
  <c r="X4" i="10" s="1"/>
  <c r="W25" i="14"/>
  <c r="X25" i="14" s="1"/>
  <c r="W22" i="14"/>
  <c r="X22" i="14" s="1"/>
  <c r="W19" i="14"/>
  <c r="X19" i="14" s="1"/>
  <c r="W13" i="14"/>
  <c r="X13" i="14" s="1"/>
  <c r="V12" i="14"/>
  <c r="W16" i="14"/>
  <c r="X16" i="14" s="1"/>
  <c r="V17" i="11"/>
  <c r="V24" i="11"/>
  <c r="W25" i="11"/>
  <c r="V18" i="11"/>
  <c r="V22" i="11"/>
  <c r="V11" i="11"/>
  <c r="W7" i="14"/>
  <c r="X7" i="14" s="1"/>
  <c r="V7" i="14"/>
  <c r="V7" i="11"/>
  <c r="W7" i="11"/>
  <c r="X7" i="11" s="1"/>
  <c r="W16" i="11"/>
  <c r="X16" i="11" s="1"/>
  <c r="V16" i="11"/>
  <c r="V6" i="11"/>
  <c r="V13" i="11"/>
  <c r="V27" i="11"/>
  <c r="W10" i="11"/>
  <c r="X10" i="11" s="1"/>
  <c r="V15" i="11"/>
  <c r="V4" i="11"/>
  <c r="V21" i="11"/>
  <c r="V10" i="11"/>
  <c r="V5" i="11"/>
  <c r="V26" i="11"/>
  <c r="V20" i="11"/>
  <c r="V12" i="11"/>
  <c r="V14" i="11"/>
  <c r="V19" i="11"/>
  <c r="W19" i="11"/>
  <c r="X19" i="11" s="1"/>
  <c r="W16" i="12"/>
  <c r="X16" i="12" s="1"/>
  <c r="V16" i="12"/>
  <c r="V18" i="12"/>
  <c r="V21" i="12"/>
  <c r="V9" i="12"/>
  <c r="V19" i="12"/>
  <c r="V8" i="12"/>
  <c r="W19" i="12"/>
  <c r="X19" i="12" s="1"/>
  <c r="V7" i="12"/>
  <c r="W7" i="12"/>
  <c r="X7" i="12" s="1"/>
  <c r="T12" i="10"/>
  <c r="U12" i="10" s="1"/>
  <c r="T26" i="10"/>
  <c r="U26" i="10" s="1"/>
  <c r="T5" i="14"/>
  <c r="U5" i="14" s="1"/>
  <c r="W13" i="12"/>
  <c r="X13" i="12" s="1"/>
  <c r="T11" i="10"/>
  <c r="U11" i="10" s="1"/>
  <c r="V15" i="12"/>
  <c r="V12" i="12"/>
  <c r="V13" i="12"/>
  <c r="V14" i="12"/>
  <c r="V11" i="12"/>
  <c r="V10" i="12"/>
  <c r="W10" i="12"/>
  <c r="X10" i="12" s="1"/>
  <c r="V4" i="12"/>
  <c r="W4" i="12"/>
  <c r="X4" i="12" s="1"/>
  <c r="V6" i="12"/>
  <c r="V5" i="12"/>
  <c r="T25" i="10"/>
  <c r="U25" i="10" s="1"/>
  <c r="W25" i="10" s="1"/>
  <c r="X25" i="10" s="1"/>
  <c r="T10" i="10"/>
  <c r="U10" i="10" s="1"/>
  <c r="T4" i="17"/>
  <c r="U4" i="17" s="1"/>
  <c r="T5" i="17"/>
  <c r="U5" i="17" s="1"/>
  <c r="Y7" i="11" l="1"/>
  <c r="V11" i="14"/>
  <c r="V13" i="14"/>
  <c r="V23" i="14"/>
  <c r="V28" i="14"/>
  <c r="V31" i="14"/>
  <c r="V18" i="14"/>
  <c r="V21" i="14"/>
  <c r="V29" i="14"/>
  <c r="V25" i="14"/>
  <c r="Y25" i="14" s="1"/>
  <c r="V24" i="14"/>
  <c r="V19" i="14"/>
  <c r="V15" i="14"/>
  <c r="V27" i="14"/>
  <c r="V30" i="14"/>
  <c r="V17" i="14"/>
  <c r="V8" i="14"/>
  <c r="V10" i="14"/>
  <c r="V22" i="14"/>
  <c r="Y22" i="14" s="1"/>
  <c r="V9" i="14"/>
  <c r="Y22" i="11"/>
  <c r="V16" i="14"/>
  <c r="V26" i="14"/>
  <c r="V14" i="14"/>
  <c r="V33" i="14"/>
  <c r="Y13" i="14"/>
  <c r="Y19" i="14"/>
  <c r="Y10" i="14"/>
  <c r="Y16" i="14"/>
  <c r="Y16" i="11"/>
  <c r="Y4" i="11"/>
  <c r="Y7" i="14"/>
  <c r="Y25" i="11"/>
  <c r="Y19" i="11"/>
  <c r="Y13" i="11"/>
  <c r="Y10" i="11"/>
  <c r="V6" i="17"/>
  <c r="W4" i="17"/>
  <c r="X4" i="17" s="1"/>
  <c r="W10" i="10"/>
  <c r="X10" i="10" s="1"/>
  <c r="V5" i="17"/>
  <c r="V4" i="17"/>
  <c r="Y28" i="14" l="1"/>
  <c r="Y31" i="14"/>
  <c r="V5" i="14"/>
  <c r="V4" i="14"/>
  <c r="V6" i="14"/>
  <c r="Q19" i="10"/>
  <c r="R19" i="10" s="1"/>
  <c r="Q20" i="10"/>
  <c r="R20" i="10" s="1"/>
  <c r="Q21" i="10"/>
  <c r="R21" i="10" s="1"/>
  <c r="F21" i="10"/>
  <c r="F20" i="10"/>
  <c r="F19" i="10"/>
  <c r="Y4" i="14" l="1"/>
  <c r="T20" i="10"/>
  <c r="U20" i="10" s="1"/>
  <c r="T19" i="10"/>
  <c r="U19" i="10" s="1"/>
  <c r="T21" i="10"/>
  <c r="U21" i="10" s="1"/>
  <c r="V17" i="10" l="1"/>
  <c r="V6" i="10"/>
  <c r="V8" i="10"/>
  <c r="V4" i="10"/>
  <c r="Y4" i="10" s="1"/>
  <c r="V16" i="10"/>
  <c r="V5" i="10"/>
  <c r="V14" i="10"/>
  <c r="V23" i="10"/>
  <c r="Y22" i="10" s="1"/>
  <c r="V7" i="10"/>
  <c r="V24" i="10"/>
  <c r="V9" i="10"/>
  <c r="V13" i="10"/>
  <c r="Y13" i="10" s="1"/>
  <c r="V18" i="10"/>
  <c r="V15" i="10"/>
  <c r="V12" i="10"/>
  <c r="V11" i="10"/>
  <c r="V27" i="10"/>
  <c r="V26" i="10"/>
  <c r="V25" i="10"/>
  <c r="V10" i="10"/>
  <c r="W19" i="10"/>
  <c r="X19" i="10" s="1"/>
  <c r="Y7" i="10" l="1"/>
  <c r="Y16" i="10"/>
  <c r="Y25" i="10"/>
  <c r="Y10" i="10"/>
  <c r="V19" i="10"/>
  <c r="V21" i="10"/>
  <c r="V20" i="10"/>
  <c r="Y19" i="10" l="1"/>
</calcChain>
</file>

<file path=xl/sharedStrings.xml><?xml version="1.0" encoding="utf-8"?>
<sst xmlns="http://schemas.openxmlformats.org/spreadsheetml/2006/main" count="295" uniqueCount="144">
  <si>
    <t>POŘ. ČÍSLO</t>
  </si>
  <si>
    <t>ODDÍL</t>
  </si>
  <si>
    <t>CÍLOVÝ ČAS</t>
  </si>
  <si>
    <t>ČAS NA TRATI</t>
  </si>
  <si>
    <t>TRESTNÉ MINUTY</t>
  </si>
  <si>
    <t>VÝSLEDNÝ ČAS</t>
  </si>
  <si>
    <t>PŘÍJMENÍ, JMÉNO, ROČNÍK</t>
  </si>
  <si>
    <t>START. ČAS</t>
  </si>
  <si>
    <t>U</t>
  </si>
  <si>
    <t>M</t>
  </si>
  <si>
    <t>P</t>
  </si>
  <si>
    <t>V</t>
  </si>
  <si>
    <t>PD</t>
  </si>
  <si>
    <t>TT</t>
  </si>
  <si>
    <t>D</t>
  </si>
  <si>
    <t>KPČ</t>
  </si>
  <si>
    <t>UMÍSTĚNÍ ZE VŠECH</t>
  </si>
  <si>
    <t>UMÍSTĚNÍ ŠTAFETY</t>
  </si>
  <si>
    <t>ŠTAFETA</t>
  </si>
  <si>
    <t>VÝSLEDNÝ ČAS ŠTAFETY</t>
  </si>
  <si>
    <t>Om</t>
  </si>
  <si>
    <t>Oa</t>
  </si>
  <si>
    <t>ZDRŽNÝ ČAS</t>
  </si>
  <si>
    <t>LL</t>
  </si>
  <si>
    <t>Mistrovství České republiky štafet v turistickém závodě</t>
  </si>
  <si>
    <t xml:space="preserve">ředitel závodu: </t>
  </si>
  <si>
    <t>hlavní rozhodčí:</t>
  </si>
  <si>
    <t>stavba trati:</t>
  </si>
  <si>
    <t>Zdeněk Vejrosta - Kralupy nad Vltavou</t>
  </si>
  <si>
    <t>Vojtěch Oktábec - Týnec nad Sázavou</t>
  </si>
  <si>
    <t>Zbořený Kostelec</t>
  </si>
  <si>
    <t>Machorková Jana 1992</t>
  </si>
  <si>
    <t>Junák         Český Brod</t>
  </si>
  <si>
    <t>Babicová Eva 1988</t>
  </si>
  <si>
    <t>Skaut          Týnec n.S.</t>
  </si>
  <si>
    <t>Kraslice</t>
  </si>
  <si>
    <t>TOM-KČT    Kralupy n.V.</t>
  </si>
  <si>
    <t>Wagnerová Marie 2001</t>
  </si>
  <si>
    <t>Procházková Ladislava 1974</t>
  </si>
  <si>
    <t>Wagnerová Magdaléna 2003</t>
  </si>
  <si>
    <t>Lejsková Lenka 1985</t>
  </si>
  <si>
    <t>Popová Kateřina 2002</t>
  </si>
  <si>
    <t>Málková Tereza 1998</t>
  </si>
  <si>
    <t>Buncová Klára 2003</t>
  </si>
  <si>
    <t>Rosáková Blanka 1993</t>
  </si>
  <si>
    <t>Čiperová Lucie 1981</t>
  </si>
  <si>
    <t>Pavliščová Josefína 2015</t>
  </si>
  <si>
    <t>Kodadová Barbora 2013</t>
  </si>
  <si>
    <t>Pacasová Aneta 2012</t>
  </si>
  <si>
    <t>Pavliščová Anna 2012</t>
  </si>
  <si>
    <t>Jeřábková Lenka 2014</t>
  </si>
  <si>
    <t>Pavliščová Marie 2009</t>
  </si>
  <si>
    <t>Bínová Linda 2013</t>
  </si>
  <si>
    <t>Vaněčková Aneta 2012</t>
  </si>
  <si>
    <t>Lejsková Žofie 2014</t>
  </si>
  <si>
    <t>Beranová Eliška 2009</t>
  </si>
  <si>
    <t>Váňová Markéta 2012</t>
  </si>
  <si>
    <t>Homolková Klára 2009</t>
  </si>
  <si>
    <t>Molitoris Lukáš 2012</t>
  </si>
  <si>
    <t>Pavlišče Štěpán 2015</t>
  </si>
  <si>
    <t>Molitoris Martin 2009</t>
  </si>
  <si>
    <t>Benda Jan 2012</t>
  </si>
  <si>
    <t>Bína Michal 2013</t>
  </si>
  <si>
    <t>Benda Petr 2014</t>
  </si>
  <si>
    <t>Beran Jaroslav 2011</t>
  </si>
  <si>
    <t>Bína Martin 2010</t>
  </si>
  <si>
    <t>Homolka Štěpán 2012</t>
  </si>
  <si>
    <t>Molitoris Peter 2006</t>
  </si>
  <si>
    <t>Schwarz Petr 2008</t>
  </si>
  <si>
    <t>Krumpholc Jan 2008</t>
  </si>
  <si>
    <t>Karhan Zdeněk 1999</t>
  </si>
  <si>
    <t>Váňa Marek 1978</t>
  </si>
  <si>
    <t>Machek Václav 2007</t>
  </si>
  <si>
    <t>Vavřík Jan 1990</t>
  </si>
  <si>
    <t>Vejrosta Jan 1991</t>
  </si>
  <si>
    <t>Hofman Jakub 2002</t>
  </si>
  <si>
    <t>MSK Orlová</t>
  </si>
  <si>
    <t>Salva Tobiáš 2011</t>
  </si>
  <si>
    <t>Siostrzonek Tadeáš 2009</t>
  </si>
  <si>
    <t>Janiš Vojtěch 2009</t>
  </si>
  <si>
    <t>Szczyrba Adam 2010</t>
  </si>
  <si>
    <t>Siostrzonek Jonáš 2012</t>
  </si>
  <si>
    <t>Kusák Tomáš 2009</t>
  </si>
  <si>
    <t>Vokoun Matěj 2012</t>
  </si>
  <si>
    <t>Kalousek Patrik 2012</t>
  </si>
  <si>
    <t>Knap Matěj 2012</t>
  </si>
  <si>
    <t>TOM STOPAŘI Mikulášovice</t>
  </si>
  <si>
    <t>Němcová Anežka 2011</t>
  </si>
  <si>
    <t>Vejražková Alice 2012</t>
  </si>
  <si>
    <t>Kulhavá Magdaléna 2009</t>
  </si>
  <si>
    <t>Fojtová Apolena 2012</t>
  </si>
  <si>
    <t>Kalousková Nela 2015</t>
  </si>
  <si>
    <t>Kalousková Adéla 2015</t>
  </si>
  <si>
    <t>Fúsková Andrea 2003</t>
  </si>
  <si>
    <t>Fúsková Květa 1978</t>
  </si>
  <si>
    <t>Plešingerová Michaela 1994</t>
  </si>
  <si>
    <t>Plešinger Zdeněk 1995</t>
  </si>
  <si>
    <t>Machorek Lukáš 2006</t>
  </si>
  <si>
    <t>Machorek David 1994</t>
  </si>
  <si>
    <t>Šimek Vojtěch 1974</t>
  </si>
  <si>
    <t>Vejražka Petr 1979</t>
  </si>
  <si>
    <t>Kalousek Petr 1986</t>
  </si>
  <si>
    <t>TOM TULÁCI Frýdek Místek</t>
  </si>
  <si>
    <t>Míčková Kristýna 2010</t>
  </si>
  <si>
    <t>Schenková Marie 2011</t>
  </si>
  <si>
    <t>Kresaňová Lucie 2014</t>
  </si>
  <si>
    <t>Konopáčová Vendula 2007</t>
  </si>
  <si>
    <t>Babulíková Ema 2007</t>
  </si>
  <si>
    <t>Konopáčová Leona 1979</t>
  </si>
  <si>
    <t>Míček Roman 1972</t>
  </si>
  <si>
    <t>Pasterňák Tomáš 1993</t>
  </si>
  <si>
    <t>Škarabela Metod 2005</t>
  </si>
  <si>
    <t>Buczek Jiří 1976</t>
  </si>
  <si>
    <t>Koloničný Libor 1970</t>
  </si>
  <si>
    <t>Konopáč Vít 1972</t>
  </si>
  <si>
    <t>TZ KOMETA Brno</t>
  </si>
  <si>
    <t>Tuzová Klára 2009</t>
  </si>
  <si>
    <t>Přidalová Veronika 2011</t>
  </si>
  <si>
    <t>Uhlířová Hana 2011</t>
  </si>
  <si>
    <t>Tuza Vojtěch 2011</t>
  </si>
  <si>
    <t>Koláček David 2013</t>
  </si>
  <si>
    <t>Ocelka Edgar 2014</t>
  </si>
  <si>
    <t>Uhlíř Josef 2013</t>
  </si>
  <si>
    <t>Kozel Teo 2013</t>
  </si>
  <si>
    <t>Beattie Fabio 2013</t>
  </si>
  <si>
    <t>Uhlíř Radomír 1980</t>
  </si>
  <si>
    <t>Přidal Radomír 1973</t>
  </si>
  <si>
    <t>Beattie Pablo 1974</t>
  </si>
  <si>
    <t>Daniel Kreibich 2005</t>
  </si>
  <si>
    <t>Fúsek Ondřej 2007</t>
  </si>
  <si>
    <t>Fúsek Tomáš 1966</t>
  </si>
  <si>
    <t xml:space="preserve">Kralovice </t>
  </si>
  <si>
    <t>Kralovice</t>
  </si>
  <si>
    <t>Knopová Dana 1975</t>
  </si>
  <si>
    <t>Žitková Jana 1974</t>
  </si>
  <si>
    <t>Šmídová Ivana 1974</t>
  </si>
  <si>
    <t>Hauner Vojtěch 2008</t>
  </si>
  <si>
    <t>Popel Mikuláš 2006</t>
  </si>
  <si>
    <t xml:space="preserve"> Kůsa Vojtěch 2004</t>
  </si>
  <si>
    <t>Koláček Jan 1981</t>
  </si>
  <si>
    <t>Tuza Ondřej 1980</t>
  </si>
  <si>
    <t>Slabáková Lenka 1966</t>
  </si>
  <si>
    <t>členové oddílu TYSAN Týnec nad Sázavou</t>
  </si>
  <si>
    <t>Čokrtová Kateřina 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</si>
</sst>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;@"/>
    <numFmt numFmtId="165" formatCode="[$-F400]h:mm:ss\ AM/PM"/>
    <numFmt numFmtId="166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6" xfId="0" applyNumberFormat="1" applyFont="1" applyBorder="1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center"/>
    </xf>
    <xf numFmtId="164" fontId="4" fillId="0" borderId="1" xfId="0" applyNumberFormat="1" applyFont="1" applyBorder="1" applyAlignment="1" applyProtection="1">
      <alignment horizontal="center"/>
      <protection locked="0"/>
    </xf>
    <xf numFmtId="164" fontId="4" fillId="0" borderId="1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65" fontId="4" fillId="0" borderId="6" xfId="0" applyNumberFormat="1" applyFont="1" applyBorder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165" fontId="4" fillId="0" borderId="1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21" fontId="4" fillId="0" borderId="6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11" fillId="0" borderId="1" xfId="0" applyFont="1" applyBorder="1"/>
    <xf numFmtId="164" fontId="4" fillId="0" borderId="16" xfId="0" applyNumberFormat="1" applyFont="1" applyBorder="1" applyAlignment="1" applyProtection="1">
      <alignment horizontal="center"/>
      <protection locked="0"/>
    </xf>
    <xf numFmtId="164" fontId="4" fillId="0" borderId="18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11" fillId="0" borderId="20" xfId="0" applyFont="1" applyBorder="1"/>
    <xf numFmtId="0" fontId="11" fillId="0" borderId="6" xfId="0" applyFont="1" applyBorder="1"/>
    <xf numFmtId="0" fontId="11" fillId="0" borderId="11" xfId="0" applyFont="1" applyBorder="1"/>
    <xf numFmtId="0" fontId="11" fillId="0" borderId="11" xfId="0" applyFont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166" fontId="14" fillId="0" borderId="0" xfId="0" applyNumberFormat="1" applyFont="1" applyAlignment="1">
      <alignment horizontal="left"/>
    </xf>
    <xf numFmtId="0" fontId="0" fillId="0" borderId="0" xfId="0" applyAlignment="1">
      <alignment horizontal="center" wrapText="1"/>
    </xf>
    <xf numFmtId="0" fontId="11" fillId="0" borderId="3" xfId="0" applyFont="1" applyBorder="1"/>
    <xf numFmtId="0" fontId="11" fillId="0" borderId="0" xfId="0" applyFont="1"/>
    <xf numFmtId="164" fontId="4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 applyProtection="1">
      <alignment horizontal="center"/>
      <protection locked="0"/>
    </xf>
    <xf numFmtId="21" fontId="4" fillId="0" borderId="0" xfId="0" applyNumberFormat="1" applyFont="1" applyAlignment="1">
      <alignment horizontal="center"/>
    </xf>
    <xf numFmtId="165" fontId="4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6" fontId="5" fillId="0" borderId="6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1" xfId="0" applyFont="1" applyBorder="1"/>
    <xf numFmtId="46" fontId="5" fillId="0" borderId="13" xfId="0" applyNumberFormat="1" applyFont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8" fillId="0" borderId="7" xfId="0" applyFont="1" applyBorder="1" applyAlignment="1">
      <alignment horizontal="center" vertical="center"/>
    </xf>
    <xf numFmtId="0" fontId="9" fillId="0" borderId="9" xfId="0" applyFont="1" applyBorder="1"/>
    <xf numFmtId="0" fontId="9" fillId="0" borderId="12" xfId="0" applyFont="1" applyBorder="1"/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6" fontId="5" fillId="0" borderId="3" xfId="0" applyNumberFormat="1" applyFont="1" applyBorder="1" applyAlignment="1">
      <alignment horizontal="center" vertical="center"/>
    </xf>
    <xf numFmtId="46" fontId="5" fillId="0" borderId="4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6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9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9"/>
  <sheetViews>
    <sheetView tabSelected="1" workbookViewId="0"/>
  </sheetViews>
  <sheetFormatPr defaultRowHeight="15" x14ac:dyDescent="0.25"/>
  <cols>
    <col min="2" max="2" width="25.140625" bestFit="1" customWidth="1"/>
  </cols>
  <sheetData>
    <row r="2" spans="2:5" ht="28.5" x14ac:dyDescent="0.45">
      <c r="B2" s="34" t="s">
        <v>24</v>
      </c>
    </row>
    <row r="3" spans="2:5" ht="21" x14ac:dyDescent="0.35">
      <c r="B3" s="36">
        <v>45178</v>
      </c>
    </row>
    <row r="4" spans="2:5" ht="21" x14ac:dyDescent="0.35">
      <c r="B4" s="35" t="s">
        <v>30</v>
      </c>
    </row>
    <row r="6" spans="2:5" x14ac:dyDescent="0.25">
      <c r="B6" s="1" t="s">
        <v>25</v>
      </c>
      <c r="E6" t="s">
        <v>29</v>
      </c>
    </row>
    <row r="7" spans="2:5" x14ac:dyDescent="0.25">
      <c r="B7" s="1" t="s">
        <v>26</v>
      </c>
      <c r="E7" t="s">
        <v>28</v>
      </c>
    </row>
    <row r="8" spans="2:5" x14ac:dyDescent="0.25">
      <c r="B8" s="1" t="s">
        <v>27</v>
      </c>
      <c r="E8" t="s">
        <v>142</v>
      </c>
    </row>
    <row r="9" spans="2:5" x14ac:dyDescent="0.25">
      <c r="B9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2"/>
  <sheetViews>
    <sheetView zoomScale="120" zoomScaleNormal="120" workbookViewId="0">
      <pane ySplit="3" topLeftCell="A4" activePane="bottomLeft" state="frozen"/>
      <selection pane="bottomLeft" sqref="A1:A3"/>
    </sheetView>
  </sheetViews>
  <sheetFormatPr defaultColWidth="9.140625" defaultRowHeight="15" x14ac:dyDescent="0.25"/>
  <cols>
    <col min="1" max="1" width="8.140625" style="1" customWidth="1"/>
    <col min="2" max="2" width="20.85546875" customWidth="1"/>
    <col min="3" max="3" width="13" style="3" customWidth="1"/>
    <col min="4" max="5" width="7.5703125" customWidth="1"/>
    <col min="6" max="6" width="8.42578125" customWidth="1"/>
    <col min="7" max="7" width="3" customWidth="1"/>
    <col min="8" max="8" width="2.42578125" customWidth="1"/>
    <col min="9" max="9" width="3.140625" customWidth="1"/>
    <col min="10" max="10" width="2.140625" bestFit="1" customWidth="1"/>
    <col min="11" max="12" width="2.85546875" customWidth="1"/>
    <col min="13" max="14" width="2.5703125" customWidth="1"/>
    <col min="15" max="16" width="2.28515625" customWidth="1"/>
    <col min="17" max="17" width="8.42578125" hidden="1" customWidth="1"/>
    <col min="18" max="20" width="8.42578125" customWidth="1"/>
    <col min="21" max="21" width="8.42578125" hidden="1" customWidth="1"/>
    <col min="22" max="22" width="10.7109375" customWidth="1"/>
    <col min="23" max="23" width="10.140625" customWidth="1"/>
    <col min="24" max="24" width="10.140625" hidden="1" customWidth="1"/>
    <col min="25" max="25" width="11" customWidth="1"/>
    <col min="27" max="27" width="11.85546875" bestFit="1" customWidth="1"/>
  </cols>
  <sheetData>
    <row r="1" spans="1:29" ht="15" customHeight="1" x14ac:dyDescent="0.25">
      <c r="A1" s="91" t="s">
        <v>0</v>
      </c>
      <c r="B1" s="7" t="s">
        <v>18</v>
      </c>
      <c r="C1" s="73" t="s">
        <v>1</v>
      </c>
      <c r="D1" s="73" t="s">
        <v>7</v>
      </c>
      <c r="E1" s="94" t="s">
        <v>2</v>
      </c>
      <c r="F1" s="97" t="s">
        <v>3</v>
      </c>
      <c r="G1" s="100" t="s">
        <v>4</v>
      </c>
      <c r="H1" s="101"/>
      <c r="I1" s="101"/>
      <c r="J1" s="101"/>
      <c r="K1" s="101"/>
      <c r="L1" s="101"/>
      <c r="M1" s="101"/>
      <c r="N1" s="101"/>
      <c r="O1" s="101"/>
      <c r="P1" s="102"/>
      <c r="Q1" s="88" t="s">
        <v>4</v>
      </c>
      <c r="R1" s="73" t="s">
        <v>4</v>
      </c>
      <c r="S1" s="73" t="s">
        <v>22</v>
      </c>
      <c r="T1" s="73" t="s">
        <v>5</v>
      </c>
      <c r="U1" s="88" t="s">
        <v>16</v>
      </c>
      <c r="V1" s="73" t="s">
        <v>16</v>
      </c>
      <c r="W1" s="73" t="s">
        <v>19</v>
      </c>
      <c r="X1" s="76"/>
      <c r="Y1" s="79" t="s">
        <v>17</v>
      </c>
      <c r="AA1" s="2"/>
      <c r="AB1" s="32">
        <v>0</v>
      </c>
      <c r="AC1" s="32">
        <v>0</v>
      </c>
    </row>
    <row r="2" spans="1:29" ht="15" customHeight="1" x14ac:dyDescent="0.25">
      <c r="A2" s="92"/>
      <c r="B2" s="82" t="s">
        <v>6</v>
      </c>
      <c r="C2" s="74"/>
      <c r="D2" s="74"/>
      <c r="E2" s="95"/>
      <c r="F2" s="98"/>
      <c r="G2" s="84" t="s">
        <v>23</v>
      </c>
      <c r="H2" s="84" t="s">
        <v>13</v>
      </c>
      <c r="I2" s="84" t="s">
        <v>15</v>
      </c>
      <c r="J2" s="84" t="s">
        <v>14</v>
      </c>
      <c r="K2" s="84" t="s">
        <v>20</v>
      </c>
      <c r="L2" s="86" t="s">
        <v>21</v>
      </c>
      <c r="M2" s="84" t="s">
        <v>8</v>
      </c>
      <c r="N2" s="84" t="s">
        <v>11</v>
      </c>
      <c r="O2" s="84" t="s">
        <v>12</v>
      </c>
      <c r="P2" s="84"/>
      <c r="Q2" s="89"/>
      <c r="R2" s="74"/>
      <c r="S2" s="74"/>
      <c r="T2" s="74"/>
      <c r="U2" s="89"/>
      <c r="V2" s="74"/>
      <c r="W2" s="74"/>
      <c r="X2" s="77"/>
      <c r="Y2" s="80"/>
      <c r="AA2" s="2"/>
      <c r="AB2" s="33" t="s">
        <v>14</v>
      </c>
      <c r="AC2" s="32">
        <v>10</v>
      </c>
    </row>
    <row r="3" spans="1:29" ht="15" customHeight="1" thickBot="1" x14ac:dyDescent="0.3">
      <c r="A3" s="93"/>
      <c r="B3" s="83"/>
      <c r="C3" s="75"/>
      <c r="D3" s="75"/>
      <c r="E3" s="96"/>
      <c r="F3" s="99"/>
      <c r="G3" s="85"/>
      <c r="H3" s="85"/>
      <c r="I3" s="85"/>
      <c r="J3" s="85"/>
      <c r="K3" s="85"/>
      <c r="L3" s="87"/>
      <c r="M3" s="85"/>
      <c r="N3" s="85"/>
      <c r="O3" s="23" t="s">
        <v>10</v>
      </c>
      <c r="P3" s="23" t="s">
        <v>9</v>
      </c>
      <c r="Q3" s="90"/>
      <c r="R3" s="75"/>
      <c r="S3" s="75"/>
      <c r="T3" s="75"/>
      <c r="U3" s="90"/>
      <c r="V3" s="75"/>
      <c r="W3" s="75"/>
      <c r="X3" s="78"/>
      <c r="Y3" s="81"/>
      <c r="AB3" s="32"/>
      <c r="AC3" s="33" t="s">
        <v>14</v>
      </c>
    </row>
    <row r="4" spans="1:29" ht="15" customHeight="1" x14ac:dyDescent="0.25">
      <c r="A4" s="47">
        <v>14</v>
      </c>
      <c r="B4" s="29" t="s">
        <v>55</v>
      </c>
      <c r="C4" s="50" t="s">
        <v>36</v>
      </c>
      <c r="D4" s="25">
        <v>1.8055555555555557E-2</v>
      </c>
      <c r="E4" s="6">
        <v>3.8946759259259257E-2</v>
      </c>
      <c r="F4" s="19">
        <f t="shared" ref="F4:F9" si="0">E4-D4</f>
        <v>2.08912037037037E-2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6">
        <f t="shared" ref="Q4:Q9" si="1">SUM(G4:P4)</f>
        <v>0</v>
      </c>
      <c r="R4" s="20">
        <f>TIME(0,Q4,0)</f>
        <v>0</v>
      </c>
      <c r="S4" s="13"/>
      <c r="T4" s="19">
        <f>F4+R4+S4</f>
        <v>2.08912037037037E-2</v>
      </c>
      <c r="U4" s="19">
        <f t="shared" ref="U4:U9" si="2">T4</f>
        <v>2.08912037037037E-2</v>
      </c>
      <c r="V4" s="16">
        <f>IF(OR(L4=AC$3,G4=AC$3),"DISC",RANK(U4,U$4:U$31691,1))</f>
        <v>1</v>
      </c>
      <c r="W4" s="53">
        <f>SUM(U4:U6)</f>
        <v>6.7372685185185188E-2</v>
      </c>
      <c r="X4" s="56">
        <f>IF(OR(L4=AC$3,L5=AC$3,L6=AC$3),"",W4)</f>
        <v>6.7372685185185188E-2</v>
      </c>
      <c r="Y4" s="59">
        <f>IF(OR(V4="DISC",V5="DISC",V6="DISC"),"DISC",RANK(X4,X$4:X$31691,1))</f>
        <v>1</v>
      </c>
    </row>
    <row r="5" spans="1:29" ht="15" customHeight="1" x14ac:dyDescent="0.25">
      <c r="A5" s="48"/>
      <c r="B5" s="24" t="s">
        <v>56</v>
      </c>
      <c r="C5" s="51"/>
      <c r="D5" s="26">
        <v>3.8946759259259257E-2</v>
      </c>
      <c r="E5" s="8">
        <v>6.1944444444444441E-2</v>
      </c>
      <c r="F5" s="21">
        <f t="shared" si="0"/>
        <v>2.2997685185185184E-2</v>
      </c>
      <c r="G5" s="17"/>
      <c r="H5" s="11"/>
      <c r="I5" s="11"/>
      <c r="J5" s="11"/>
      <c r="K5" s="11"/>
      <c r="L5" s="11"/>
      <c r="M5" s="11"/>
      <c r="N5" s="11"/>
      <c r="O5" s="11"/>
      <c r="P5" s="11">
        <v>1</v>
      </c>
      <c r="Q5" s="17">
        <f t="shared" si="1"/>
        <v>1</v>
      </c>
      <c r="R5" s="21">
        <f t="shared" ref="R5:R6" si="3">TIME(0,Q5,0)</f>
        <v>6.9444444444444447E-4</v>
      </c>
      <c r="S5" s="14"/>
      <c r="T5" s="21">
        <f t="shared" ref="T5:T6" si="4">F5+R5+S5</f>
        <v>2.3692129629629629E-2</v>
      </c>
      <c r="U5" s="21">
        <f t="shared" si="2"/>
        <v>2.3692129629629629E-2</v>
      </c>
      <c r="V5" s="17">
        <f>IF(OR(L5=AC$3),"DISC",RANK(U5,U$4:U$31691,1))</f>
        <v>8</v>
      </c>
      <c r="W5" s="54"/>
      <c r="X5" s="57"/>
      <c r="Y5" s="60"/>
    </row>
    <row r="6" spans="1:29" ht="15.75" customHeight="1" thickBot="1" x14ac:dyDescent="0.3">
      <c r="A6" s="49"/>
      <c r="B6" s="30" t="s">
        <v>57</v>
      </c>
      <c r="C6" s="52"/>
      <c r="D6" s="27">
        <v>6.1944444444444441E-2</v>
      </c>
      <c r="E6" s="9">
        <v>8.3344907407407409E-2</v>
      </c>
      <c r="F6" s="22">
        <f t="shared" si="0"/>
        <v>2.1400462962962968E-2</v>
      </c>
      <c r="G6" s="18"/>
      <c r="H6" s="12"/>
      <c r="I6" s="12"/>
      <c r="J6" s="12"/>
      <c r="K6" s="12"/>
      <c r="L6" s="12"/>
      <c r="M6" s="12"/>
      <c r="N6" s="12"/>
      <c r="O6" s="12"/>
      <c r="P6" s="12">
        <v>2</v>
      </c>
      <c r="Q6" s="18">
        <f t="shared" si="1"/>
        <v>2</v>
      </c>
      <c r="R6" s="22">
        <f t="shared" si="3"/>
        <v>1.3888888888888889E-3</v>
      </c>
      <c r="S6" s="15"/>
      <c r="T6" s="22">
        <f t="shared" si="4"/>
        <v>2.2789351851851856E-2</v>
      </c>
      <c r="U6" s="22">
        <f t="shared" si="2"/>
        <v>2.2789351851851856E-2</v>
      </c>
      <c r="V6" s="18">
        <f>IF(OR(L6=AC$3),"DISC",RANK(U6,U$4:U$31691,1))</f>
        <v>5</v>
      </c>
      <c r="W6" s="55"/>
      <c r="X6" s="58"/>
      <c r="Y6" s="61"/>
    </row>
    <row r="7" spans="1:29" ht="15" customHeight="1" x14ac:dyDescent="0.25">
      <c r="A7" s="47">
        <v>10</v>
      </c>
      <c r="B7" s="29" t="s">
        <v>116</v>
      </c>
      <c r="C7" s="50" t="s">
        <v>115</v>
      </c>
      <c r="D7" s="25">
        <v>1.2499999999999999E-2</v>
      </c>
      <c r="E7" s="6">
        <v>3.1921296296296302E-2</v>
      </c>
      <c r="F7" s="19">
        <f t="shared" si="0"/>
        <v>1.9421296296296305E-2</v>
      </c>
      <c r="G7" s="16"/>
      <c r="H7" s="10">
        <v>1</v>
      </c>
      <c r="I7" s="10">
        <v>1</v>
      </c>
      <c r="J7" s="10">
        <v>2</v>
      </c>
      <c r="K7" s="10"/>
      <c r="L7" s="10"/>
      <c r="M7" s="10"/>
      <c r="N7" s="10">
        <v>1</v>
      </c>
      <c r="O7" s="10"/>
      <c r="P7" s="10">
        <v>1</v>
      </c>
      <c r="Q7" s="16">
        <f t="shared" si="1"/>
        <v>6</v>
      </c>
      <c r="R7" s="20">
        <f>TIME(0,Q7,0)</f>
        <v>4.1666666666666666E-3</v>
      </c>
      <c r="S7" s="13"/>
      <c r="T7" s="19">
        <f>F7+R7+S7</f>
        <v>2.358796296296297E-2</v>
      </c>
      <c r="U7" s="19">
        <f t="shared" si="2"/>
        <v>2.358796296296297E-2</v>
      </c>
      <c r="V7" s="16">
        <f t="shared" ref="V7:V9" si="5">IF(OR(L7=AC$3),"DISC",RANK(U7,U$4:U$31691,1))</f>
        <v>7</v>
      </c>
      <c r="W7" s="53">
        <f>SUM(U7:U9)</f>
        <v>6.973379629629628E-2</v>
      </c>
      <c r="X7" s="56">
        <f>IF(OR(L7=AC$3,L8=AC$3,L9=AC$3),"",W7)</f>
        <v>6.973379629629628E-2</v>
      </c>
      <c r="Y7" s="59">
        <f>IF(OR(V7="DISC",V8="DISC",V9="DISC"),"DISC",RANK(X7,X$4:X$31691,1))</f>
        <v>2</v>
      </c>
    </row>
    <row r="8" spans="1:29" ht="15" customHeight="1" x14ac:dyDescent="0.25">
      <c r="A8" s="48"/>
      <c r="B8" s="24" t="s">
        <v>117</v>
      </c>
      <c r="C8" s="51"/>
      <c r="D8" s="26">
        <v>3.1921296296296302E-2</v>
      </c>
      <c r="E8" s="8">
        <v>5.0798611111111114E-2</v>
      </c>
      <c r="F8" s="21">
        <f t="shared" si="0"/>
        <v>1.8877314814814812E-2</v>
      </c>
      <c r="G8" s="17"/>
      <c r="H8" s="11"/>
      <c r="I8" s="11"/>
      <c r="J8" s="11">
        <v>1</v>
      </c>
      <c r="K8" s="11"/>
      <c r="L8" s="11"/>
      <c r="M8" s="11"/>
      <c r="N8" s="11">
        <v>1</v>
      </c>
      <c r="O8" s="11"/>
      <c r="P8" s="11">
        <v>1</v>
      </c>
      <c r="Q8" s="17">
        <f t="shared" si="1"/>
        <v>3</v>
      </c>
      <c r="R8" s="21">
        <f t="shared" ref="R8:R9" si="6">TIME(0,Q8,0)</f>
        <v>2.0833333333333333E-3</v>
      </c>
      <c r="S8" s="14"/>
      <c r="T8" s="21">
        <f t="shared" ref="T8:T9" si="7">F8+R8+S8</f>
        <v>2.0960648148148145E-2</v>
      </c>
      <c r="U8" s="21">
        <f t="shared" si="2"/>
        <v>2.0960648148148145E-2</v>
      </c>
      <c r="V8" s="17">
        <f t="shared" si="5"/>
        <v>2</v>
      </c>
      <c r="W8" s="54"/>
      <c r="X8" s="57"/>
      <c r="Y8" s="60"/>
    </row>
    <row r="9" spans="1:29" ht="15.75" customHeight="1" thickBot="1" x14ac:dyDescent="0.3">
      <c r="A9" s="49"/>
      <c r="B9" s="30" t="s">
        <v>118</v>
      </c>
      <c r="C9" s="52"/>
      <c r="D9" s="27">
        <v>5.0798611111111114E-2</v>
      </c>
      <c r="E9" s="9">
        <v>7.2511574074074062E-2</v>
      </c>
      <c r="F9" s="22">
        <f t="shared" si="0"/>
        <v>2.1712962962962948E-2</v>
      </c>
      <c r="G9" s="18"/>
      <c r="H9" s="12">
        <v>2</v>
      </c>
      <c r="I9" s="12"/>
      <c r="J9" s="12"/>
      <c r="K9" s="12"/>
      <c r="L9" s="12"/>
      <c r="M9" s="12"/>
      <c r="N9" s="12">
        <v>2</v>
      </c>
      <c r="O9" s="12"/>
      <c r="P9" s="12">
        <v>1</v>
      </c>
      <c r="Q9" s="18">
        <f t="shared" si="1"/>
        <v>5</v>
      </c>
      <c r="R9" s="22">
        <f t="shared" si="6"/>
        <v>3.472222222222222E-3</v>
      </c>
      <c r="S9" s="15"/>
      <c r="T9" s="22">
        <f t="shared" si="7"/>
        <v>2.5185185185185172E-2</v>
      </c>
      <c r="U9" s="22">
        <f t="shared" si="2"/>
        <v>2.5185185185185172E-2</v>
      </c>
      <c r="V9" s="18">
        <f t="shared" si="5"/>
        <v>11</v>
      </c>
      <c r="W9" s="55"/>
      <c r="X9" s="58"/>
      <c r="Y9" s="61"/>
    </row>
    <row r="10" spans="1:29" ht="15" customHeight="1" x14ac:dyDescent="0.25">
      <c r="A10" s="47">
        <v>6</v>
      </c>
      <c r="B10" s="29" t="s">
        <v>89</v>
      </c>
      <c r="C10" s="50" t="s">
        <v>86</v>
      </c>
      <c r="D10" s="25">
        <v>6.9444444444444441E-3</v>
      </c>
      <c r="E10" s="6">
        <v>2.8622685185185185E-2</v>
      </c>
      <c r="F10" s="19">
        <f>E10-D10</f>
        <v>2.1678240740740741E-2</v>
      </c>
      <c r="G10" s="16"/>
      <c r="H10" s="10"/>
      <c r="I10" s="10">
        <v>1</v>
      </c>
      <c r="J10" s="10">
        <v>1</v>
      </c>
      <c r="K10" s="10"/>
      <c r="L10" s="10"/>
      <c r="M10" s="10"/>
      <c r="N10" s="10">
        <v>1</v>
      </c>
      <c r="O10" s="10">
        <v>2</v>
      </c>
      <c r="P10" s="10"/>
      <c r="Q10" s="16">
        <f t="shared" ref="Q10:Q15" si="8">SUM(G10:P10)</f>
        <v>5</v>
      </c>
      <c r="R10" s="20">
        <f>TIME(0,Q10,0)</f>
        <v>3.472222222222222E-3</v>
      </c>
      <c r="S10" s="13"/>
      <c r="T10" s="19">
        <f>F10+R10+S10</f>
        <v>2.5150462962962965E-2</v>
      </c>
      <c r="U10" s="19">
        <f>T10</f>
        <v>2.5150462962962965E-2</v>
      </c>
      <c r="V10" s="16">
        <f t="shared" ref="V10:V21" si="9">IF(OR(L10=AC$3),"DISC",RANK(U10,U$4:U$31691,1))</f>
        <v>10</v>
      </c>
      <c r="W10" s="53">
        <f>SUM(U10:U12)</f>
        <v>8.6412037037037037E-2</v>
      </c>
      <c r="X10" s="56">
        <f>IF(OR(L10=AC$3,L11=AC$3,L12=AC$3),"",W10)</f>
        <v>8.6412037037037037E-2</v>
      </c>
      <c r="Y10" s="59">
        <f>IF(OR(V10="DISC",V11="DISC",V12="DISC"),"DISC",RANK(X10,X$4:X$31691,1))</f>
        <v>3</v>
      </c>
    </row>
    <row r="11" spans="1:29" ht="15" customHeight="1" x14ac:dyDescent="0.25">
      <c r="A11" s="48"/>
      <c r="B11" s="24" t="s">
        <v>87</v>
      </c>
      <c r="C11" s="51"/>
      <c r="D11" s="26">
        <v>2.8622685185185185E-2</v>
      </c>
      <c r="E11" s="8">
        <v>5.5798611111111111E-2</v>
      </c>
      <c r="F11" s="21">
        <f>E11-D11</f>
        <v>2.7175925925925926E-2</v>
      </c>
      <c r="G11" s="17"/>
      <c r="H11" s="11"/>
      <c r="I11" s="11">
        <v>1</v>
      </c>
      <c r="J11" s="11">
        <v>2</v>
      </c>
      <c r="K11" s="11"/>
      <c r="L11" s="11"/>
      <c r="M11" s="11"/>
      <c r="N11" s="11"/>
      <c r="O11" s="11"/>
      <c r="P11" s="11">
        <v>3</v>
      </c>
      <c r="Q11" s="17">
        <f t="shared" si="8"/>
        <v>6</v>
      </c>
      <c r="R11" s="21">
        <f t="shared" ref="R11:R12" si="10">TIME(0,Q11,0)</f>
        <v>4.1666666666666666E-3</v>
      </c>
      <c r="S11" s="14"/>
      <c r="T11" s="21">
        <f t="shared" ref="T11:T12" si="11">F11+R11+S11</f>
        <v>3.1342592592592596E-2</v>
      </c>
      <c r="U11" s="21">
        <f>T11</f>
        <v>3.1342592592592596E-2</v>
      </c>
      <c r="V11" s="17">
        <f t="shared" si="9"/>
        <v>13</v>
      </c>
      <c r="W11" s="54"/>
      <c r="X11" s="57"/>
      <c r="Y11" s="60"/>
    </row>
    <row r="12" spans="1:29" ht="15.75" customHeight="1" thickBot="1" x14ac:dyDescent="0.3">
      <c r="A12" s="49"/>
      <c r="B12" s="30" t="s">
        <v>88</v>
      </c>
      <c r="C12" s="52"/>
      <c r="D12" s="27">
        <v>5.5798611111111111E-2</v>
      </c>
      <c r="E12" s="9">
        <v>8.2939814814814813E-2</v>
      </c>
      <c r="F12" s="22">
        <f>E12-D12</f>
        <v>2.7141203703703702E-2</v>
      </c>
      <c r="G12" s="18"/>
      <c r="H12" s="12"/>
      <c r="I12" s="12"/>
      <c r="J12" s="12"/>
      <c r="K12" s="12">
        <v>1</v>
      </c>
      <c r="L12" s="12"/>
      <c r="M12" s="12"/>
      <c r="N12" s="12">
        <v>2</v>
      </c>
      <c r="O12" s="12"/>
      <c r="P12" s="12">
        <v>1</v>
      </c>
      <c r="Q12" s="18">
        <f t="shared" si="8"/>
        <v>4</v>
      </c>
      <c r="R12" s="22">
        <f t="shared" si="10"/>
        <v>2.7777777777777779E-3</v>
      </c>
      <c r="S12" s="15"/>
      <c r="T12" s="22">
        <f t="shared" si="11"/>
        <v>2.991898148148148E-2</v>
      </c>
      <c r="U12" s="22">
        <f>T12</f>
        <v>2.991898148148148E-2</v>
      </c>
      <c r="V12" s="18">
        <f t="shared" si="9"/>
        <v>12</v>
      </c>
      <c r="W12" s="55"/>
      <c r="X12" s="58"/>
      <c r="Y12" s="61"/>
    </row>
    <row r="13" spans="1:29" ht="15" customHeight="1" x14ac:dyDescent="0.25">
      <c r="A13" s="62">
        <v>2</v>
      </c>
      <c r="B13" s="29" t="s">
        <v>49</v>
      </c>
      <c r="C13" s="65" t="s">
        <v>34</v>
      </c>
      <c r="D13" s="25">
        <v>1.3888888888888889E-3</v>
      </c>
      <c r="E13" s="6">
        <v>2.1180555555555553E-2</v>
      </c>
      <c r="F13" s="19">
        <f t="shared" ref="F13:F15" si="12">E13-D13</f>
        <v>1.9791666666666666E-2</v>
      </c>
      <c r="G13" s="16"/>
      <c r="H13" s="10">
        <v>2</v>
      </c>
      <c r="I13" s="10">
        <v>1</v>
      </c>
      <c r="J13" s="10"/>
      <c r="K13" s="10"/>
      <c r="L13" s="10"/>
      <c r="M13" s="10"/>
      <c r="N13" s="10">
        <v>2</v>
      </c>
      <c r="O13" s="10"/>
      <c r="P13" s="10">
        <v>2</v>
      </c>
      <c r="Q13" s="16">
        <f t="shared" si="8"/>
        <v>7</v>
      </c>
      <c r="R13" s="20">
        <f>TIME(0,Q13,0)</f>
        <v>4.8611111111111112E-3</v>
      </c>
      <c r="S13" s="13"/>
      <c r="T13" s="19">
        <f>F13+R13+S13</f>
        <v>2.4652777777777777E-2</v>
      </c>
      <c r="U13" s="19">
        <f t="shared" ref="U13:U15" si="13">T13</f>
        <v>2.4652777777777777E-2</v>
      </c>
      <c r="V13" s="16">
        <f t="shared" si="9"/>
        <v>9</v>
      </c>
      <c r="W13" s="56">
        <f>SUM(U13:U15)</f>
        <v>9.2893518518518514E-2</v>
      </c>
      <c r="X13" s="56">
        <f>IF(OR(L13=AC$3,L14=AC$3,L15=AC$3),"",W13)</f>
        <v>9.2893518518518514E-2</v>
      </c>
      <c r="Y13" s="70">
        <f>IF(OR(V13="DISC",V14="DISC",V15="DISC"),"DISC",RANK(X13,X$4:X$31691,1))</f>
        <v>4</v>
      </c>
    </row>
    <row r="14" spans="1:29" ht="15" customHeight="1" x14ac:dyDescent="0.25">
      <c r="A14" s="63"/>
      <c r="B14" s="24" t="s">
        <v>50</v>
      </c>
      <c r="C14" s="66"/>
      <c r="D14" s="26">
        <v>2.1180555555555553E-2</v>
      </c>
      <c r="E14" s="8">
        <v>5.454861111111111E-2</v>
      </c>
      <c r="F14" s="21">
        <f t="shared" si="12"/>
        <v>3.3368055555555554E-2</v>
      </c>
      <c r="G14" s="17"/>
      <c r="H14" s="11">
        <v>3</v>
      </c>
      <c r="I14" s="11">
        <v>4</v>
      </c>
      <c r="J14" s="11">
        <v>2</v>
      </c>
      <c r="K14" s="11">
        <v>1</v>
      </c>
      <c r="L14" s="11"/>
      <c r="M14" s="11">
        <v>2</v>
      </c>
      <c r="N14" s="11">
        <v>2</v>
      </c>
      <c r="O14" s="11">
        <v>2</v>
      </c>
      <c r="P14" s="11">
        <v>3</v>
      </c>
      <c r="Q14" s="17">
        <f t="shared" si="8"/>
        <v>19</v>
      </c>
      <c r="R14" s="21">
        <f t="shared" ref="R14:R15" si="14">TIME(0,Q14,0)</f>
        <v>1.3194444444444444E-2</v>
      </c>
      <c r="S14" s="14"/>
      <c r="T14" s="21">
        <f t="shared" ref="T14:T15" si="15">F14+R14+S14</f>
        <v>4.65625E-2</v>
      </c>
      <c r="U14" s="21">
        <f t="shared" si="13"/>
        <v>4.65625E-2</v>
      </c>
      <c r="V14" s="17">
        <f t="shared" si="9"/>
        <v>22</v>
      </c>
      <c r="W14" s="68"/>
      <c r="X14" s="68"/>
      <c r="Y14" s="71"/>
    </row>
    <row r="15" spans="1:29" ht="15.75" customHeight="1" thickBot="1" x14ac:dyDescent="0.3">
      <c r="A15" s="64"/>
      <c r="B15" s="30" t="s">
        <v>51</v>
      </c>
      <c r="C15" s="67"/>
      <c r="D15" s="27">
        <v>5.454861111111111E-2</v>
      </c>
      <c r="E15" s="9">
        <v>7.3449074074074069E-2</v>
      </c>
      <c r="F15" s="22">
        <f t="shared" si="12"/>
        <v>1.8900462962962959E-2</v>
      </c>
      <c r="G15" s="18"/>
      <c r="H15" s="12">
        <v>1</v>
      </c>
      <c r="I15" s="12">
        <v>1</v>
      </c>
      <c r="J15" s="12"/>
      <c r="K15" s="12"/>
      <c r="L15" s="12"/>
      <c r="M15" s="12"/>
      <c r="N15" s="12"/>
      <c r="O15" s="12">
        <v>1</v>
      </c>
      <c r="P15" s="12">
        <v>1</v>
      </c>
      <c r="Q15" s="18">
        <f t="shared" si="8"/>
        <v>4</v>
      </c>
      <c r="R15" s="22">
        <f t="shared" si="14"/>
        <v>2.7777777777777779E-3</v>
      </c>
      <c r="S15" s="15"/>
      <c r="T15" s="22">
        <f t="shared" si="15"/>
        <v>2.1678240740740738E-2</v>
      </c>
      <c r="U15" s="22">
        <f t="shared" si="13"/>
        <v>2.1678240740740738E-2</v>
      </c>
      <c r="V15" s="18">
        <f t="shared" si="9"/>
        <v>3</v>
      </c>
      <c r="W15" s="69"/>
      <c r="X15" s="69"/>
      <c r="Y15" s="72"/>
    </row>
    <row r="16" spans="1:29" ht="15" customHeight="1" x14ac:dyDescent="0.25">
      <c r="A16" s="47">
        <v>8</v>
      </c>
      <c r="B16" s="29" t="s">
        <v>103</v>
      </c>
      <c r="C16" s="50" t="s">
        <v>102</v>
      </c>
      <c r="D16" s="25">
        <v>1.1111111111111112E-2</v>
      </c>
      <c r="E16" s="6">
        <v>3.2893518518518523E-2</v>
      </c>
      <c r="F16" s="19">
        <f t="shared" ref="F16:F18" si="16">E16-D16</f>
        <v>2.178240740740741E-2</v>
      </c>
      <c r="G16" s="16"/>
      <c r="H16" s="10"/>
      <c r="I16" s="10"/>
      <c r="J16" s="10">
        <v>2</v>
      </c>
      <c r="K16" s="10"/>
      <c r="L16" s="10"/>
      <c r="M16" s="10"/>
      <c r="N16" s="10"/>
      <c r="O16" s="10"/>
      <c r="P16" s="10"/>
      <c r="Q16" s="16">
        <f t="shared" ref="Q16:Q18" si="17">SUM(G16:P16)</f>
        <v>2</v>
      </c>
      <c r="R16" s="20">
        <f>TIME(0,Q16,0)</f>
        <v>1.3888888888888889E-3</v>
      </c>
      <c r="S16" s="13"/>
      <c r="T16" s="19">
        <f>F16+R16+S16</f>
        <v>2.3171296296296297E-2</v>
      </c>
      <c r="U16" s="19">
        <f t="shared" ref="U16:U18" si="18">T16</f>
        <v>2.3171296296296297E-2</v>
      </c>
      <c r="V16" s="16">
        <f t="shared" ref="V16:V18" si="19">IF(OR(L16=AC$3),"DISC",RANK(U16,U$4:U$31691,1))</f>
        <v>6</v>
      </c>
      <c r="W16" s="53">
        <f>SUM(U16:U18)</f>
        <v>9.3657407407407411E-2</v>
      </c>
      <c r="X16" s="56">
        <f>IF(OR(L16=AC$3,L17=AC$3,L18=AC$3),"",W16)</f>
        <v>9.3657407407407411E-2</v>
      </c>
      <c r="Y16" s="59">
        <f>IF(OR(V16="DISC",V17="DISC",V18="DISC"),"DISC",RANK(X16,X$4:X$31691,1))</f>
        <v>5</v>
      </c>
    </row>
    <row r="17" spans="1:25" ht="15" customHeight="1" x14ac:dyDescent="0.25">
      <c r="A17" s="48"/>
      <c r="B17" s="24" t="s">
        <v>104</v>
      </c>
      <c r="C17" s="51"/>
      <c r="D17" s="26">
        <v>3.2893518518518523E-2</v>
      </c>
      <c r="E17" s="8">
        <v>5.3310185185185183E-2</v>
      </c>
      <c r="F17" s="21">
        <f t="shared" si="16"/>
        <v>2.0416666666666659E-2</v>
      </c>
      <c r="G17" s="17"/>
      <c r="H17" s="11"/>
      <c r="I17" s="11"/>
      <c r="J17" s="11">
        <v>1</v>
      </c>
      <c r="K17" s="11"/>
      <c r="L17" s="11"/>
      <c r="M17" s="11"/>
      <c r="N17" s="11">
        <v>2</v>
      </c>
      <c r="O17" s="11"/>
      <c r="P17" s="11"/>
      <c r="Q17" s="17">
        <f t="shared" si="17"/>
        <v>3</v>
      </c>
      <c r="R17" s="21">
        <f t="shared" ref="R17:R18" si="20">TIME(0,Q17,0)</f>
        <v>2.0833333333333333E-3</v>
      </c>
      <c r="S17" s="14"/>
      <c r="T17" s="21">
        <f t="shared" ref="T17:T18" si="21">F17+R17+S17</f>
        <v>2.2499999999999992E-2</v>
      </c>
      <c r="U17" s="21">
        <f t="shared" si="18"/>
        <v>2.2499999999999992E-2</v>
      </c>
      <c r="V17" s="17">
        <f t="shared" si="19"/>
        <v>4</v>
      </c>
      <c r="W17" s="54"/>
      <c r="X17" s="57"/>
      <c r="Y17" s="60"/>
    </row>
    <row r="18" spans="1:25" ht="15.75" customHeight="1" thickBot="1" x14ac:dyDescent="0.3">
      <c r="A18" s="49"/>
      <c r="B18" s="30" t="s">
        <v>105</v>
      </c>
      <c r="C18" s="52"/>
      <c r="D18" s="27">
        <v>5.3310185185185183E-2</v>
      </c>
      <c r="E18" s="9">
        <v>9.8518518518518519E-2</v>
      </c>
      <c r="F18" s="22">
        <f t="shared" si="16"/>
        <v>4.5208333333333336E-2</v>
      </c>
      <c r="G18" s="18"/>
      <c r="H18" s="12"/>
      <c r="I18" s="12"/>
      <c r="J18" s="12"/>
      <c r="K18" s="12"/>
      <c r="L18" s="12"/>
      <c r="M18" s="12"/>
      <c r="N18" s="12">
        <v>1</v>
      </c>
      <c r="O18" s="12">
        <v>1</v>
      </c>
      <c r="P18" s="12">
        <v>2</v>
      </c>
      <c r="Q18" s="18">
        <f t="shared" si="17"/>
        <v>4</v>
      </c>
      <c r="R18" s="22">
        <f t="shared" si="20"/>
        <v>2.7777777777777779E-3</v>
      </c>
      <c r="S18" s="15"/>
      <c r="T18" s="22">
        <f t="shared" si="21"/>
        <v>4.7986111111111111E-2</v>
      </c>
      <c r="U18" s="22">
        <f t="shared" si="18"/>
        <v>4.7986111111111111E-2</v>
      </c>
      <c r="V18" s="18">
        <f t="shared" si="19"/>
        <v>23</v>
      </c>
      <c r="W18" s="55"/>
      <c r="X18" s="58"/>
      <c r="Y18" s="61"/>
    </row>
    <row r="19" spans="1:25" ht="15" customHeight="1" x14ac:dyDescent="0.25">
      <c r="A19" s="47">
        <v>12</v>
      </c>
      <c r="B19" s="29" t="s">
        <v>90</v>
      </c>
      <c r="C19" s="50" t="s">
        <v>86</v>
      </c>
      <c r="D19" s="25">
        <v>1.5277777777777777E-2</v>
      </c>
      <c r="E19" s="6">
        <v>4.5775462962962969E-2</v>
      </c>
      <c r="F19" s="19">
        <f t="shared" ref="F19:F24" si="22">E19-D19</f>
        <v>3.049768518518519E-2</v>
      </c>
      <c r="G19" s="16"/>
      <c r="H19" s="10">
        <v>1</v>
      </c>
      <c r="I19" s="10">
        <v>1</v>
      </c>
      <c r="J19" s="10">
        <v>1</v>
      </c>
      <c r="K19" s="10">
        <v>1</v>
      </c>
      <c r="L19" s="10"/>
      <c r="M19" s="10"/>
      <c r="N19" s="10">
        <v>2</v>
      </c>
      <c r="O19" s="10"/>
      <c r="P19" s="10">
        <v>3</v>
      </c>
      <c r="Q19" s="16">
        <f t="shared" ref="Q19:Q24" si="23">SUM(G19:P19)</f>
        <v>9</v>
      </c>
      <c r="R19" s="20">
        <f>TIME(0,Q19,0)</f>
        <v>6.2499999999999995E-3</v>
      </c>
      <c r="S19" s="13"/>
      <c r="T19" s="19">
        <f>F19+R19+S19</f>
        <v>3.6747685185185189E-2</v>
      </c>
      <c r="U19" s="19">
        <f t="shared" ref="U19:U24" si="24">T19</f>
        <v>3.6747685185185189E-2</v>
      </c>
      <c r="V19" s="16">
        <f t="shared" si="9"/>
        <v>18</v>
      </c>
      <c r="W19" s="53">
        <f>SUM(U19:U21)</f>
        <v>0.11482638888888889</v>
      </c>
      <c r="X19" s="56">
        <f>IF(OR(L19=AC$3,L20=AC$3,L21=AC$3),"",W19)</f>
        <v>0.11482638888888889</v>
      </c>
      <c r="Y19" s="59">
        <f>IF(OR(V19="DISC",V20="DISC",V21="DISC"),"DISC",RANK(X19,X$4:X$31691,1))</f>
        <v>6</v>
      </c>
    </row>
    <row r="20" spans="1:25" ht="15" customHeight="1" x14ac:dyDescent="0.25">
      <c r="A20" s="48"/>
      <c r="B20" s="24" t="s">
        <v>91</v>
      </c>
      <c r="C20" s="51"/>
      <c r="D20" s="26">
        <v>4.5775462962962969E-2</v>
      </c>
      <c r="E20" s="8">
        <v>7.7256944444444434E-2</v>
      </c>
      <c r="F20" s="21">
        <f t="shared" si="22"/>
        <v>3.1481481481481464E-2</v>
      </c>
      <c r="G20" s="17"/>
      <c r="H20" s="11">
        <v>3</v>
      </c>
      <c r="I20" s="11">
        <v>4</v>
      </c>
      <c r="J20" s="11">
        <v>4</v>
      </c>
      <c r="K20" s="11"/>
      <c r="L20" s="11"/>
      <c r="M20" s="11"/>
      <c r="N20" s="11">
        <v>2</v>
      </c>
      <c r="O20" s="11"/>
      <c r="P20" s="11">
        <v>3</v>
      </c>
      <c r="Q20" s="17">
        <f t="shared" si="23"/>
        <v>16</v>
      </c>
      <c r="R20" s="21">
        <f t="shared" ref="R20:R21" si="25">TIME(0,Q20,0)</f>
        <v>1.1111111111111112E-2</v>
      </c>
      <c r="S20" s="14"/>
      <c r="T20" s="21">
        <f t="shared" ref="T20:T21" si="26">F20+R20+S20</f>
        <v>4.2592592592592578E-2</v>
      </c>
      <c r="U20" s="21">
        <f t="shared" si="24"/>
        <v>4.2592592592592578E-2</v>
      </c>
      <c r="V20" s="17">
        <f t="shared" si="9"/>
        <v>21</v>
      </c>
      <c r="W20" s="54"/>
      <c r="X20" s="57"/>
      <c r="Y20" s="60"/>
    </row>
    <row r="21" spans="1:25" ht="15.75" customHeight="1" thickBot="1" x14ac:dyDescent="0.3">
      <c r="A21" s="49"/>
      <c r="B21" s="30" t="s">
        <v>92</v>
      </c>
      <c r="C21" s="52"/>
      <c r="D21" s="27">
        <v>7.7256944444444434E-2</v>
      </c>
      <c r="E21" s="9">
        <v>0.10579861111111111</v>
      </c>
      <c r="F21" s="22">
        <f t="shared" si="22"/>
        <v>2.8541666666666674E-2</v>
      </c>
      <c r="G21" s="18"/>
      <c r="H21" s="12"/>
      <c r="I21" s="12">
        <v>1</v>
      </c>
      <c r="J21" s="12">
        <v>4</v>
      </c>
      <c r="K21" s="12"/>
      <c r="L21" s="12"/>
      <c r="M21" s="12"/>
      <c r="N21" s="12">
        <v>2</v>
      </c>
      <c r="O21" s="12"/>
      <c r="P21" s="12">
        <v>3</v>
      </c>
      <c r="Q21" s="18">
        <f t="shared" si="23"/>
        <v>10</v>
      </c>
      <c r="R21" s="22">
        <f t="shared" si="25"/>
        <v>6.9444444444444441E-3</v>
      </c>
      <c r="S21" s="15"/>
      <c r="T21" s="22">
        <f t="shared" si="26"/>
        <v>3.5486111111111121E-2</v>
      </c>
      <c r="U21" s="22">
        <f t="shared" si="24"/>
        <v>3.5486111111111121E-2</v>
      </c>
      <c r="V21" s="18">
        <f t="shared" si="9"/>
        <v>16</v>
      </c>
      <c r="W21" s="55"/>
      <c r="X21" s="58"/>
      <c r="Y21" s="61"/>
    </row>
    <row r="22" spans="1:25" ht="15" customHeight="1" x14ac:dyDescent="0.25">
      <c r="A22" s="47">
        <v>4</v>
      </c>
      <c r="B22" s="29" t="s">
        <v>52</v>
      </c>
      <c r="C22" s="50" t="s">
        <v>36</v>
      </c>
      <c r="D22" s="25">
        <v>4.1666666666666666E-3</v>
      </c>
      <c r="E22" s="6">
        <v>4.0069444444444442E-2</v>
      </c>
      <c r="F22" s="19">
        <f t="shared" si="22"/>
        <v>3.5902777777777777E-2</v>
      </c>
      <c r="G22" s="16"/>
      <c r="H22" s="10"/>
      <c r="I22" s="10"/>
      <c r="J22" s="10"/>
      <c r="K22" s="10"/>
      <c r="L22" s="10" t="s">
        <v>14</v>
      </c>
      <c r="M22" s="10"/>
      <c r="N22" s="10"/>
      <c r="O22" s="10"/>
      <c r="P22" s="10"/>
      <c r="Q22" s="16">
        <f t="shared" si="23"/>
        <v>0</v>
      </c>
      <c r="R22" s="20">
        <f>TIME(0,Q22,0)</f>
        <v>0</v>
      </c>
      <c r="S22" s="13"/>
      <c r="T22" s="19">
        <f>F22+R22+S22</f>
        <v>3.5902777777777777E-2</v>
      </c>
      <c r="U22" s="19">
        <f t="shared" si="24"/>
        <v>3.5902777777777777E-2</v>
      </c>
      <c r="V22" s="16" t="str">
        <f t="shared" ref="V22:V24" si="27">IF(OR(L22=AC$3),"DISC",RANK(U22,U$4:U$31691,1))</f>
        <v>DISC</v>
      </c>
      <c r="W22" s="53">
        <f>SUM(U22:U24)</f>
        <v>0.11204861111111111</v>
      </c>
      <c r="X22" s="56" t="str">
        <f>IF(OR(L22=AC$3,L23=AC$3,L24=AC$3),"",W22)</f>
        <v/>
      </c>
      <c r="Y22" s="59" t="str">
        <f>IF(OR(V22="DISC",V23="DISC",V24="DISC"),"DISC",RANK(X22,X$4:X$31691,1))</f>
        <v>DISC</v>
      </c>
    </row>
    <row r="23" spans="1:25" ht="15" customHeight="1" x14ac:dyDescent="0.25">
      <c r="A23" s="48"/>
      <c r="B23" s="24" t="s">
        <v>53</v>
      </c>
      <c r="C23" s="51"/>
      <c r="D23" s="26">
        <v>4.0069444444444442E-2</v>
      </c>
      <c r="E23" s="8">
        <v>7.452546296296296E-2</v>
      </c>
      <c r="F23" s="21">
        <f t="shared" si="22"/>
        <v>3.4456018518518518E-2</v>
      </c>
      <c r="G23" s="17"/>
      <c r="H23" s="11">
        <v>1</v>
      </c>
      <c r="I23" s="11"/>
      <c r="J23" s="11"/>
      <c r="K23" s="11"/>
      <c r="L23" s="11"/>
      <c r="M23" s="11"/>
      <c r="N23" s="11">
        <v>2</v>
      </c>
      <c r="O23" s="11"/>
      <c r="P23" s="11">
        <v>1</v>
      </c>
      <c r="Q23" s="17">
        <f t="shared" si="23"/>
        <v>4</v>
      </c>
      <c r="R23" s="21">
        <f t="shared" ref="R23:R24" si="28">TIME(0,Q23,0)</f>
        <v>2.7777777777777779E-3</v>
      </c>
      <c r="S23" s="14"/>
      <c r="T23" s="21">
        <f t="shared" ref="T23:T24" si="29">F23+R23+S23</f>
        <v>3.7233796296296293E-2</v>
      </c>
      <c r="U23" s="21">
        <f t="shared" si="24"/>
        <v>3.7233796296296293E-2</v>
      </c>
      <c r="V23" s="17">
        <f t="shared" si="27"/>
        <v>19</v>
      </c>
      <c r="W23" s="54"/>
      <c r="X23" s="57"/>
      <c r="Y23" s="60"/>
    </row>
    <row r="24" spans="1:25" ht="15.75" customHeight="1" thickBot="1" x14ac:dyDescent="0.3">
      <c r="A24" s="49"/>
      <c r="B24" s="30" t="s">
        <v>54</v>
      </c>
      <c r="C24" s="52"/>
      <c r="D24" s="27">
        <v>7.452546296296296E-2</v>
      </c>
      <c r="E24" s="9">
        <v>0.10788194444444445</v>
      </c>
      <c r="F24" s="22">
        <f t="shared" si="22"/>
        <v>3.3356481481481487E-2</v>
      </c>
      <c r="G24" s="18"/>
      <c r="H24" s="12">
        <v>1</v>
      </c>
      <c r="I24" s="12">
        <v>1</v>
      </c>
      <c r="J24" s="12">
        <v>3</v>
      </c>
      <c r="K24" s="12"/>
      <c r="L24" s="12"/>
      <c r="M24" s="12"/>
      <c r="N24" s="12"/>
      <c r="O24" s="12"/>
      <c r="P24" s="12">
        <v>3</v>
      </c>
      <c r="Q24" s="18">
        <f t="shared" si="23"/>
        <v>8</v>
      </c>
      <c r="R24" s="22">
        <f t="shared" si="28"/>
        <v>5.5555555555555558E-3</v>
      </c>
      <c r="S24" s="15"/>
      <c r="T24" s="22">
        <f t="shared" si="29"/>
        <v>3.8912037037037044E-2</v>
      </c>
      <c r="U24" s="22">
        <f t="shared" si="24"/>
        <v>3.8912037037037044E-2</v>
      </c>
      <c r="V24" s="18">
        <f t="shared" si="27"/>
        <v>20</v>
      </c>
      <c r="W24" s="55"/>
      <c r="X24" s="58"/>
      <c r="Y24" s="61"/>
    </row>
    <row r="25" spans="1:25" ht="15" customHeight="1" x14ac:dyDescent="0.25">
      <c r="A25" s="47">
        <v>16</v>
      </c>
      <c r="B25" s="29" t="s">
        <v>46</v>
      </c>
      <c r="C25" s="50" t="s">
        <v>34</v>
      </c>
      <c r="D25" s="25">
        <v>2.0833333333333332E-2</v>
      </c>
      <c r="E25" s="6">
        <v>5.4479166666666669E-2</v>
      </c>
      <c r="F25" s="19">
        <f t="shared" ref="F25:F27" si="30">E25-D25</f>
        <v>3.3645833333333333E-2</v>
      </c>
      <c r="G25" s="16"/>
      <c r="H25" s="10">
        <v>7</v>
      </c>
      <c r="I25" s="10">
        <v>11</v>
      </c>
      <c r="J25" s="10">
        <v>2</v>
      </c>
      <c r="K25" s="10"/>
      <c r="L25" s="10"/>
      <c r="M25" s="10"/>
      <c r="N25" s="10">
        <v>2</v>
      </c>
      <c r="O25" s="10"/>
      <c r="P25" s="10">
        <v>3</v>
      </c>
      <c r="Q25" s="16">
        <f t="shared" ref="Q25:Q27" si="31">SUM(G25:P25)</f>
        <v>25</v>
      </c>
      <c r="R25" s="20">
        <f>TIME(0,Q25,0)</f>
        <v>1.7361111111111112E-2</v>
      </c>
      <c r="S25" s="13"/>
      <c r="T25" s="19">
        <f>F25+R25+S25</f>
        <v>5.1006944444444445E-2</v>
      </c>
      <c r="U25" s="19">
        <f t="shared" ref="U25:U27" si="32">T25</f>
        <v>5.1006944444444445E-2</v>
      </c>
      <c r="V25" s="16">
        <f>IF(OR(L25=AC$3),"DISC",RANK(U25,U$4:U$31691,1))</f>
        <v>24</v>
      </c>
      <c r="W25" s="53">
        <f>SUM(U25:U27)</f>
        <v>0.11578703703703702</v>
      </c>
      <c r="X25" s="56" t="str">
        <f>IF(OR(L25=AC$3,L26=AC$3,L27=AC$3),"",W25)</f>
        <v/>
      </c>
      <c r="Y25" s="59" t="str">
        <f>IF(OR(V25="DISC",V26="DISC",V27="DISC"),"DISC",RANK(X25,X$4:X$31691,1))</f>
        <v>DISC</v>
      </c>
    </row>
    <row r="26" spans="1:25" ht="15" customHeight="1" x14ac:dyDescent="0.25">
      <c r="A26" s="48"/>
      <c r="B26" s="24" t="s">
        <v>47</v>
      </c>
      <c r="C26" s="51"/>
      <c r="D26" s="26">
        <v>5.4479166666666669E-2</v>
      </c>
      <c r="E26" s="8">
        <v>8.7662037037037024E-2</v>
      </c>
      <c r="F26" s="21">
        <f t="shared" si="30"/>
        <v>3.3182870370370356E-2</v>
      </c>
      <c r="G26" s="17"/>
      <c r="H26" s="11"/>
      <c r="I26" s="11"/>
      <c r="J26" s="11"/>
      <c r="K26" s="11"/>
      <c r="L26" s="11" t="s">
        <v>14</v>
      </c>
      <c r="M26" s="11"/>
      <c r="N26" s="11"/>
      <c r="O26" s="11"/>
      <c r="P26" s="11"/>
      <c r="Q26" s="17">
        <f t="shared" si="31"/>
        <v>0</v>
      </c>
      <c r="R26" s="21">
        <f>TIME(0,Q26,0)</f>
        <v>0</v>
      </c>
      <c r="S26" s="14"/>
      <c r="T26" s="21">
        <f t="shared" ref="T26:T27" si="33">F26+R26+S26</f>
        <v>3.3182870370370356E-2</v>
      </c>
      <c r="U26" s="21">
        <f t="shared" si="32"/>
        <v>3.3182870370370356E-2</v>
      </c>
      <c r="V26" s="17" t="str">
        <f>IF(OR(L26=AC$3),"DISC",RANK(U26,U$4:U$31691,1))</f>
        <v>DISC</v>
      </c>
      <c r="W26" s="54"/>
      <c r="X26" s="57"/>
      <c r="Y26" s="60"/>
    </row>
    <row r="27" spans="1:25" ht="15.75" customHeight="1" thickBot="1" x14ac:dyDescent="0.3">
      <c r="A27" s="49"/>
      <c r="B27" s="31" t="s">
        <v>48</v>
      </c>
      <c r="C27" s="52"/>
      <c r="D27" s="27">
        <v>8.7662037037037024E-2</v>
      </c>
      <c r="E27" s="9">
        <v>0.11925925925925925</v>
      </c>
      <c r="F27" s="22">
        <f t="shared" si="30"/>
        <v>3.1597222222222221E-2</v>
      </c>
      <c r="G27" s="18"/>
      <c r="H27" s="12"/>
      <c r="I27" s="12"/>
      <c r="J27" s="12"/>
      <c r="K27" s="12"/>
      <c r="L27" s="12" t="s">
        <v>14</v>
      </c>
      <c r="M27" s="12"/>
      <c r="N27" s="12"/>
      <c r="O27" s="12"/>
      <c r="P27" s="12"/>
      <c r="Q27" s="18">
        <f t="shared" si="31"/>
        <v>0</v>
      </c>
      <c r="R27" s="22">
        <f>TIME(0,Q27,0)</f>
        <v>0</v>
      </c>
      <c r="S27" s="15"/>
      <c r="T27" s="22">
        <f t="shared" si="33"/>
        <v>3.1597222222222221E-2</v>
      </c>
      <c r="U27" s="22">
        <f t="shared" si="32"/>
        <v>3.1597222222222221E-2</v>
      </c>
      <c r="V27" s="18" t="str">
        <f>IF(OR(L27=AC$3),"DISC",RANK(U27,U$4:U$31691,1))</f>
        <v>DISC</v>
      </c>
      <c r="W27" s="55"/>
      <c r="X27" s="58"/>
      <c r="Y27" s="61"/>
    </row>
    <row r="30" spans="1:25" x14ac:dyDescent="0.25">
      <c r="A30" s="103"/>
      <c r="B30" s="39"/>
      <c r="C30" s="104"/>
      <c r="D30" s="40"/>
      <c r="E30" s="40"/>
      <c r="F30" s="41"/>
      <c r="G30" s="42"/>
      <c r="H30" s="43"/>
      <c r="I30" s="43"/>
      <c r="J30" s="43"/>
      <c r="K30" s="43"/>
      <c r="L30" s="43"/>
      <c r="M30" s="43"/>
      <c r="N30" s="43"/>
      <c r="O30" s="43"/>
      <c r="P30" s="43"/>
      <c r="Q30" s="42"/>
      <c r="R30" s="44"/>
      <c r="S30" s="45"/>
      <c r="T30" s="41"/>
      <c r="U30" s="41"/>
      <c r="V30" s="42"/>
      <c r="W30" s="105"/>
      <c r="X30" s="105"/>
      <c r="Y30" s="106"/>
    </row>
    <row r="31" spans="1:25" x14ac:dyDescent="0.25">
      <c r="A31" s="103"/>
      <c r="B31" s="39"/>
      <c r="C31" s="104"/>
      <c r="D31" s="46"/>
      <c r="E31" s="40"/>
      <c r="F31" s="41"/>
      <c r="G31" s="42"/>
      <c r="H31" s="43"/>
      <c r="I31" s="43"/>
      <c r="J31" s="43"/>
      <c r="K31" s="43"/>
      <c r="L31" s="43"/>
      <c r="M31" s="43"/>
      <c r="N31" s="43"/>
      <c r="O31" s="43"/>
      <c r="P31" s="43"/>
      <c r="Q31" s="42"/>
      <c r="R31" s="41"/>
      <c r="S31" s="45"/>
      <c r="T31" s="41"/>
      <c r="U31" s="41"/>
      <c r="V31" s="42"/>
      <c r="W31" s="105"/>
      <c r="X31" s="105"/>
      <c r="Y31" s="106"/>
    </row>
    <row r="32" spans="1:25" x14ac:dyDescent="0.25">
      <c r="A32" s="103"/>
      <c r="B32" s="39"/>
      <c r="C32" s="104"/>
      <c r="D32" s="46"/>
      <c r="E32" s="40"/>
      <c r="F32" s="41"/>
      <c r="G32" s="42"/>
      <c r="H32" s="43"/>
      <c r="I32" s="43"/>
      <c r="J32" s="43"/>
      <c r="K32" s="43"/>
      <c r="L32" s="43"/>
      <c r="M32" s="43"/>
      <c r="N32" s="43"/>
      <c r="O32" s="43"/>
      <c r="P32" s="43"/>
      <c r="Q32" s="42"/>
      <c r="R32" s="41"/>
      <c r="S32" s="45"/>
      <c r="T32" s="41"/>
      <c r="U32" s="41"/>
      <c r="V32" s="42"/>
      <c r="W32" s="105"/>
      <c r="X32" s="105"/>
      <c r="Y32" s="106"/>
    </row>
  </sheetData>
  <sheetProtection selectLockedCells="1"/>
  <mergeCells count="70">
    <mergeCell ref="A30:A32"/>
    <mergeCell ref="C30:C32"/>
    <mergeCell ref="W30:W32"/>
    <mergeCell ref="X30:X32"/>
    <mergeCell ref="Y30:Y32"/>
    <mergeCell ref="N2:N3"/>
    <mergeCell ref="O2:P2"/>
    <mergeCell ref="A1:A3"/>
    <mergeCell ref="C1:C3"/>
    <mergeCell ref="D1:D3"/>
    <mergeCell ref="E1:E3"/>
    <mergeCell ref="F1:F3"/>
    <mergeCell ref="G2:G3"/>
    <mergeCell ref="G1:P1"/>
    <mergeCell ref="W1:W3"/>
    <mergeCell ref="X1:X3"/>
    <mergeCell ref="Y1:Y3"/>
    <mergeCell ref="B2:B3"/>
    <mergeCell ref="H2:H3"/>
    <mergeCell ref="I2:I3"/>
    <mergeCell ref="J2:J3"/>
    <mergeCell ref="K2:K3"/>
    <mergeCell ref="L2:L3"/>
    <mergeCell ref="M2:M3"/>
    <mergeCell ref="Q1:Q3"/>
    <mergeCell ref="R1:R3"/>
    <mergeCell ref="S1:S3"/>
    <mergeCell ref="T1:T3"/>
    <mergeCell ref="U1:U3"/>
    <mergeCell ref="V1:V3"/>
    <mergeCell ref="A4:A6"/>
    <mergeCell ref="C4:C6"/>
    <mergeCell ref="W4:W6"/>
    <mergeCell ref="X4:X6"/>
    <mergeCell ref="Y4:Y6"/>
    <mergeCell ref="A13:A15"/>
    <mergeCell ref="C13:C15"/>
    <mergeCell ref="W13:W15"/>
    <mergeCell ref="X13:X15"/>
    <mergeCell ref="Y13:Y15"/>
    <mergeCell ref="A22:A24"/>
    <mergeCell ref="C22:C24"/>
    <mergeCell ref="W22:W24"/>
    <mergeCell ref="X22:X24"/>
    <mergeCell ref="Y22:Y24"/>
    <mergeCell ref="A7:A9"/>
    <mergeCell ref="C7:C9"/>
    <mergeCell ref="W7:W9"/>
    <mergeCell ref="X7:X9"/>
    <mergeCell ref="Y7:Y9"/>
    <mergeCell ref="A19:A21"/>
    <mergeCell ref="C19:C21"/>
    <mergeCell ref="W19:W21"/>
    <mergeCell ref="X19:X21"/>
    <mergeCell ref="Y19:Y21"/>
    <mergeCell ref="A16:A18"/>
    <mergeCell ref="C16:C18"/>
    <mergeCell ref="W16:W18"/>
    <mergeCell ref="X16:X18"/>
    <mergeCell ref="Y16:Y18"/>
    <mergeCell ref="A10:A12"/>
    <mergeCell ref="C10:C12"/>
    <mergeCell ref="W10:W12"/>
    <mergeCell ref="X10:X12"/>
    <mergeCell ref="Y10:Y12"/>
    <mergeCell ref="A25:A27"/>
    <mergeCell ref="C25:C27"/>
    <mergeCell ref="W25:W27"/>
    <mergeCell ref="X25:X27"/>
    <mergeCell ref="Y25:Y27"/>
  </mergeCells>
  <dataValidations count="4">
    <dataValidation type="list" allowBlank="1" showInputMessage="1" showErrorMessage="1" sqref="L30:L32 L4:L27" xr:uid="{00000000-0002-0000-0100-000000000000}">
      <formula1>$AC$1:$AC$3</formula1>
    </dataValidation>
    <dataValidation type="whole" operator="greaterThanOrEqual" allowBlank="1" showInputMessage="1" showErrorMessage="1" sqref="J30:K32 H30:H32 M30:Q32 M4:Q27 J4:K27 H4:H27" xr:uid="{00000000-0002-0000-0100-000001000000}">
      <formula1>0</formula1>
    </dataValidation>
    <dataValidation type="time" operator="greaterThanOrEqual" allowBlank="1" showInputMessage="1" showErrorMessage="1" prompt="čas jednotlivce v cíli" sqref="E30:E32 E4:E27" xr:uid="{00000000-0002-0000-0100-000002000000}">
      <formula1>D4</formula1>
    </dataValidation>
    <dataValidation type="list" allowBlank="1" showInputMessage="1" showErrorMessage="1" sqref="G30:G32 G4:G27" xr:uid="{00000000-0002-0000-0100-000003000000}">
      <formula1>$AB$1:$AB$2</formula1>
    </dataValidation>
  </dataValidations>
  <pageMargins left="0.70866141732283472" right="0.70866141732283472" top="0.78740157480314965" bottom="0.78740157480314965" header="0.31496062992125984" footer="0.31496062992125984"/>
  <pageSetup paperSize="9" scale="8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3"/>
  <sheetViews>
    <sheetView zoomScale="120" zoomScaleNormal="120" workbookViewId="0">
      <pane ySplit="3" topLeftCell="A4" activePane="bottomLeft" state="frozen"/>
      <selection pane="bottomLeft" sqref="A1:A3"/>
    </sheetView>
  </sheetViews>
  <sheetFormatPr defaultColWidth="9.140625" defaultRowHeight="15" x14ac:dyDescent="0.25"/>
  <cols>
    <col min="1" max="1" width="8.140625" style="1" customWidth="1"/>
    <col min="2" max="2" width="20.85546875" customWidth="1"/>
    <col min="3" max="3" width="13" style="3" customWidth="1"/>
    <col min="4" max="5" width="7.5703125" customWidth="1"/>
    <col min="6" max="6" width="8.42578125" customWidth="1"/>
    <col min="7" max="7" width="3" customWidth="1"/>
    <col min="8" max="8" width="2.42578125" customWidth="1"/>
    <col min="9" max="9" width="3.140625" customWidth="1"/>
    <col min="10" max="10" width="2.140625" bestFit="1" customWidth="1"/>
    <col min="11" max="12" width="2.85546875" customWidth="1"/>
    <col min="13" max="14" width="2.5703125" customWidth="1"/>
    <col min="15" max="16" width="2.28515625" customWidth="1"/>
    <col min="17" max="17" width="8.42578125" hidden="1" customWidth="1"/>
    <col min="18" max="20" width="8.42578125" customWidth="1"/>
    <col min="21" max="21" width="8.42578125" hidden="1" customWidth="1"/>
    <col min="22" max="22" width="10.7109375" customWidth="1"/>
    <col min="23" max="23" width="10.140625" customWidth="1"/>
    <col min="24" max="24" width="10.140625" hidden="1" customWidth="1"/>
    <col min="25" max="25" width="11" customWidth="1"/>
    <col min="27" max="27" width="11.85546875" bestFit="1" customWidth="1"/>
  </cols>
  <sheetData>
    <row r="1" spans="1:29" ht="15" customHeight="1" x14ac:dyDescent="0.25">
      <c r="A1" s="91" t="s">
        <v>0</v>
      </c>
      <c r="B1" s="7" t="s">
        <v>18</v>
      </c>
      <c r="C1" s="73" t="s">
        <v>1</v>
      </c>
      <c r="D1" s="73" t="s">
        <v>7</v>
      </c>
      <c r="E1" s="94" t="s">
        <v>2</v>
      </c>
      <c r="F1" s="97" t="s">
        <v>3</v>
      </c>
      <c r="G1" s="100" t="s">
        <v>4</v>
      </c>
      <c r="H1" s="101"/>
      <c r="I1" s="101"/>
      <c r="J1" s="101"/>
      <c r="K1" s="101"/>
      <c r="L1" s="101"/>
      <c r="M1" s="101"/>
      <c r="N1" s="101"/>
      <c r="O1" s="101"/>
      <c r="P1" s="102"/>
      <c r="Q1" s="88" t="s">
        <v>4</v>
      </c>
      <c r="R1" s="73" t="s">
        <v>4</v>
      </c>
      <c r="S1" s="73" t="s">
        <v>22</v>
      </c>
      <c r="T1" s="73" t="s">
        <v>5</v>
      </c>
      <c r="U1" s="88" t="s">
        <v>16</v>
      </c>
      <c r="V1" s="73" t="s">
        <v>16</v>
      </c>
      <c r="W1" s="73" t="s">
        <v>19</v>
      </c>
      <c r="X1" s="76"/>
      <c r="Y1" s="79" t="s">
        <v>17</v>
      </c>
      <c r="AA1" s="2"/>
      <c r="AB1" s="32">
        <v>0</v>
      </c>
      <c r="AC1" s="32">
        <v>0</v>
      </c>
    </row>
    <row r="2" spans="1:29" ht="15" customHeight="1" x14ac:dyDescent="0.25">
      <c r="A2" s="92"/>
      <c r="B2" s="82" t="s">
        <v>6</v>
      </c>
      <c r="C2" s="74"/>
      <c r="D2" s="74"/>
      <c r="E2" s="95"/>
      <c r="F2" s="98"/>
      <c r="G2" s="84" t="s">
        <v>23</v>
      </c>
      <c r="H2" s="84" t="s">
        <v>13</v>
      </c>
      <c r="I2" s="84" t="s">
        <v>15</v>
      </c>
      <c r="J2" s="84" t="s">
        <v>14</v>
      </c>
      <c r="K2" s="84" t="s">
        <v>20</v>
      </c>
      <c r="L2" s="86" t="s">
        <v>21</v>
      </c>
      <c r="M2" s="84" t="s">
        <v>8</v>
      </c>
      <c r="N2" s="84" t="s">
        <v>11</v>
      </c>
      <c r="O2" s="84" t="s">
        <v>12</v>
      </c>
      <c r="P2" s="84"/>
      <c r="Q2" s="89"/>
      <c r="R2" s="74"/>
      <c r="S2" s="74"/>
      <c r="T2" s="74"/>
      <c r="U2" s="89"/>
      <c r="V2" s="74"/>
      <c r="W2" s="74"/>
      <c r="X2" s="77"/>
      <c r="Y2" s="80"/>
      <c r="AA2" s="2"/>
      <c r="AB2" s="33" t="s">
        <v>14</v>
      </c>
      <c r="AC2" s="32">
        <v>10</v>
      </c>
    </row>
    <row r="3" spans="1:29" ht="15" customHeight="1" thickBot="1" x14ac:dyDescent="0.3">
      <c r="A3" s="93"/>
      <c r="B3" s="83"/>
      <c r="C3" s="75"/>
      <c r="D3" s="75"/>
      <c r="E3" s="96"/>
      <c r="F3" s="99"/>
      <c r="G3" s="85"/>
      <c r="H3" s="85"/>
      <c r="I3" s="85"/>
      <c r="J3" s="85"/>
      <c r="K3" s="85"/>
      <c r="L3" s="87"/>
      <c r="M3" s="85"/>
      <c r="N3" s="85"/>
      <c r="O3" s="23" t="s">
        <v>10</v>
      </c>
      <c r="P3" s="23" t="s">
        <v>9</v>
      </c>
      <c r="Q3" s="90"/>
      <c r="R3" s="75"/>
      <c r="S3" s="75"/>
      <c r="T3" s="75"/>
      <c r="U3" s="90"/>
      <c r="V3" s="75"/>
      <c r="W3" s="75"/>
      <c r="X3" s="78"/>
      <c r="Y3" s="81"/>
      <c r="AB3" s="32"/>
      <c r="AC3" s="33" t="s">
        <v>14</v>
      </c>
    </row>
    <row r="4" spans="1:29" ht="15" customHeight="1" x14ac:dyDescent="0.25">
      <c r="A4" s="47">
        <v>24</v>
      </c>
      <c r="B4" s="29" t="s">
        <v>64</v>
      </c>
      <c r="C4" s="50" t="s">
        <v>36</v>
      </c>
      <c r="D4" s="25">
        <v>3.1944444444444449E-2</v>
      </c>
      <c r="E4" s="6">
        <v>5.094907407407407E-2</v>
      </c>
      <c r="F4" s="19">
        <f t="shared" ref="F4:F9" si="0">E4-D4</f>
        <v>1.9004629629629621E-2</v>
      </c>
      <c r="G4" s="16"/>
      <c r="H4" s="10"/>
      <c r="I4" s="10"/>
      <c r="J4" s="10"/>
      <c r="K4" s="10"/>
      <c r="L4" s="10"/>
      <c r="M4" s="10"/>
      <c r="N4" s="10">
        <v>1</v>
      </c>
      <c r="O4" s="10"/>
      <c r="P4" s="10">
        <v>2</v>
      </c>
      <c r="Q4" s="16">
        <f t="shared" ref="Q4:Q6" si="1">SUM(G4:P4)</f>
        <v>3</v>
      </c>
      <c r="R4" s="20">
        <f>TIME(0,Q4,0)</f>
        <v>2.0833333333333333E-3</v>
      </c>
      <c r="S4" s="13"/>
      <c r="T4" s="19">
        <f>F4+R4+S4</f>
        <v>2.1087962962962954E-2</v>
      </c>
      <c r="U4" s="19">
        <f t="shared" ref="U4:U9" si="2">T4</f>
        <v>2.1087962962962954E-2</v>
      </c>
      <c r="V4" s="16">
        <f t="shared" ref="V4:V9" si="3">IF(OR(L4=AC$3),"DISC",RANK(U4,U$4:U$31685,1))</f>
        <v>3</v>
      </c>
      <c r="W4" s="53">
        <f>SUM(U4:U6)</f>
        <v>6.7349537037037027E-2</v>
      </c>
      <c r="X4" s="56">
        <f>IF(OR(L4=AC$3,L5=AC$3,L6=AC$3),"",W4)</f>
        <v>6.7349537037037027E-2</v>
      </c>
      <c r="Y4" s="59">
        <f>IF(OR(V4="DISC",V5="DISC",V6="DISC"),"DISC",RANK(X4,X$4:X$31685,1))</f>
        <v>1</v>
      </c>
    </row>
    <row r="5" spans="1:29" ht="15" customHeight="1" thickBot="1" x14ac:dyDescent="0.3">
      <c r="A5" s="48"/>
      <c r="B5" s="30" t="s">
        <v>66</v>
      </c>
      <c r="C5" s="51"/>
      <c r="D5" s="26">
        <v>5.094907407407407E-2</v>
      </c>
      <c r="E5" s="8">
        <v>7.0370370370370375E-2</v>
      </c>
      <c r="F5" s="21">
        <f t="shared" si="0"/>
        <v>1.9421296296296305E-2</v>
      </c>
      <c r="G5" s="17"/>
      <c r="H5" s="11"/>
      <c r="I5" s="11">
        <v>1</v>
      </c>
      <c r="J5" s="11">
        <v>1</v>
      </c>
      <c r="K5" s="11"/>
      <c r="L5" s="11"/>
      <c r="M5" s="11"/>
      <c r="N5" s="11"/>
      <c r="O5" s="11"/>
      <c r="P5" s="11">
        <v>1</v>
      </c>
      <c r="Q5" s="17">
        <f t="shared" si="1"/>
        <v>3</v>
      </c>
      <c r="R5" s="21">
        <f>TIME(0,Q5,0)</f>
        <v>2.0833333333333333E-3</v>
      </c>
      <c r="S5" s="14"/>
      <c r="T5" s="21">
        <f t="shared" ref="T5:T6" si="4">F5+R5+S5</f>
        <v>2.1504629629629637E-2</v>
      </c>
      <c r="U5" s="21">
        <f t="shared" si="2"/>
        <v>2.1504629629629637E-2</v>
      </c>
      <c r="V5" s="17">
        <f t="shared" si="3"/>
        <v>4</v>
      </c>
      <c r="W5" s="54"/>
      <c r="X5" s="57"/>
      <c r="Y5" s="60"/>
    </row>
    <row r="6" spans="1:29" ht="15.75" customHeight="1" thickBot="1" x14ac:dyDescent="0.3">
      <c r="A6" s="49"/>
      <c r="B6" s="38" t="s">
        <v>65</v>
      </c>
      <c r="C6" s="52"/>
      <c r="D6" s="27">
        <v>7.0370370370370375E-2</v>
      </c>
      <c r="E6" s="9">
        <v>9.4432870370370361E-2</v>
      </c>
      <c r="F6" s="22">
        <f t="shared" si="0"/>
        <v>2.4062499999999987E-2</v>
      </c>
      <c r="G6" s="18"/>
      <c r="H6" s="12"/>
      <c r="I6" s="12"/>
      <c r="J6" s="12"/>
      <c r="K6" s="12"/>
      <c r="L6" s="12"/>
      <c r="M6" s="12"/>
      <c r="N6" s="12"/>
      <c r="O6" s="12"/>
      <c r="P6" s="12">
        <v>1</v>
      </c>
      <c r="Q6" s="18">
        <f t="shared" si="1"/>
        <v>1</v>
      </c>
      <c r="R6" s="22">
        <f>TIME(0,Q6,0)</f>
        <v>6.9444444444444447E-4</v>
      </c>
      <c r="S6" s="15"/>
      <c r="T6" s="22">
        <f t="shared" si="4"/>
        <v>2.4756944444444432E-2</v>
      </c>
      <c r="U6" s="22">
        <f t="shared" si="2"/>
        <v>2.4756944444444432E-2</v>
      </c>
      <c r="V6" s="18">
        <f t="shared" si="3"/>
        <v>6</v>
      </c>
      <c r="W6" s="55"/>
      <c r="X6" s="58"/>
      <c r="Y6" s="61"/>
    </row>
    <row r="7" spans="1:29" ht="15" customHeight="1" x14ac:dyDescent="0.25">
      <c r="A7" s="47">
        <v>30</v>
      </c>
      <c r="B7" s="29" t="s">
        <v>119</v>
      </c>
      <c r="C7" s="50" t="s">
        <v>115</v>
      </c>
      <c r="D7" s="25">
        <v>4.027777777777778E-2</v>
      </c>
      <c r="E7" s="6">
        <v>5.9363425925925924E-2</v>
      </c>
      <c r="F7" s="19">
        <f t="shared" si="0"/>
        <v>1.9085648148148143E-2</v>
      </c>
      <c r="G7" s="16"/>
      <c r="H7" s="10">
        <v>3</v>
      </c>
      <c r="I7" s="10">
        <v>1</v>
      </c>
      <c r="J7" s="10"/>
      <c r="K7" s="10"/>
      <c r="L7" s="10"/>
      <c r="M7" s="10"/>
      <c r="N7" s="10"/>
      <c r="O7" s="10"/>
      <c r="P7" s="10">
        <v>2</v>
      </c>
      <c r="Q7" s="16">
        <f t="shared" ref="Q7:Q9" si="5">SUM(G7:P7)</f>
        <v>6</v>
      </c>
      <c r="R7" s="20">
        <f>TIME(0,Q7,0)</f>
        <v>4.1666666666666666E-3</v>
      </c>
      <c r="S7" s="13"/>
      <c r="T7" s="19">
        <f>F7+R7+S7</f>
        <v>2.3252314814814809E-2</v>
      </c>
      <c r="U7" s="19">
        <f t="shared" si="2"/>
        <v>2.3252314814814809E-2</v>
      </c>
      <c r="V7" s="16">
        <f t="shared" si="3"/>
        <v>5</v>
      </c>
      <c r="W7" s="53">
        <f>SUM(U7:U9)</f>
        <v>7.5902777777777777E-2</v>
      </c>
      <c r="X7" s="56">
        <f>IF(OR(L7=AC$3,L8=AC$3,L9=AC$3),"",W7)</f>
        <v>7.5902777777777777E-2</v>
      </c>
      <c r="Y7" s="59">
        <f>IF(OR(V7="DISC",V8="DISC",V9="DISC"),"DISC",RANK(X7,X$4:X$31685,1))</f>
        <v>2</v>
      </c>
    </row>
    <row r="8" spans="1:29" ht="15" customHeight="1" x14ac:dyDescent="0.25">
      <c r="A8" s="48"/>
      <c r="B8" s="24" t="s">
        <v>120</v>
      </c>
      <c r="C8" s="51"/>
      <c r="D8" s="26">
        <v>5.9363425925925924E-2</v>
      </c>
      <c r="E8" s="8">
        <v>8.0509259259259267E-2</v>
      </c>
      <c r="F8" s="21">
        <f t="shared" si="0"/>
        <v>2.1145833333333343E-2</v>
      </c>
      <c r="G8" s="17"/>
      <c r="H8" s="11">
        <v>1</v>
      </c>
      <c r="I8" s="11">
        <v>2</v>
      </c>
      <c r="J8" s="11">
        <v>1</v>
      </c>
      <c r="K8" s="11"/>
      <c r="L8" s="11"/>
      <c r="M8" s="11"/>
      <c r="N8" s="11">
        <v>2</v>
      </c>
      <c r="O8" s="11"/>
      <c r="P8" s="11">
        <v>1</v>
      </c>
      <c r="Q8" s="17">
        <f t="shared" si="5"/>
        <v>7</v>
      </c>
      <c r="R8" s="21">
        <f t="shared" ref="R8:R9" si="6">TIME(0,Q8,0)</f>
        <v>4.8611111111111112E-3</v>
      </c>
      <c r="S8" s="14">
        <v>2.8935185185185189E-4</v>
      </c>
      <c r="T8" s="21">
        <f t="shared" ref="T8:T9" si="7">F8+R8+S8</f>
        <v>2.6296296296296307E-2</v>
      </c>
      <c r="U8" s="21">
        <f t="shared" si="2"/>
        <v>2.6296296296296307E-2</v>
      </c>
      <c r="V8" s="17">
        <f t="shared" si="3"/>
        <v>9</v>
      </c>
      <c r="W8" s="54"/>
      <c r="X8" s="57"/>
      <c r="Y8" s="60"/>
    </row>
    <row r="9" spans="1:29" ht="15.75" customHeight="1" thickBot="1" x14ac:dyDescent="0.3">
      <c r="A9" s="49"/>
      <c r="B9" s="30" t="s">
        <v>121</v>
      </c>
      <c r="C9" s="52"/>
      <c r="D9" s="27">
        <v>8.0509259259259267E-2</v>
      </c>
      <c r="E9" s="9">
        <v>0.10408564814814815</v>
      </c>
      <c r="F9" s="22">
        <f t="shared" si="0"/>
        <v>2.3576388888888883E-2</v>
      </c>
      <c r="G9" s="18"/>
      <c r="H9" s="12"/>
      <c r="I9" s="12"/>
      <c r="J9" s="12"/>
      <c r="K9" s="12"/>
      <c r="L9" s="12"/>
      <c r="M9" s="12"/>
      <c r="N9" s="12">
        <v>2</v>
      </c>
      <c r="O9" s="12"/>
      <c r="P9" s="12">
        <v>2</v>
      </c>
      <c r="Q9" s="18">
        <f t="shared" si="5"/>
        <v>4</v>
      </c>
      <c r="R9" s="22">
        <f t="shared" si="6"/>
        <v>2.7777777777777779E-3</v>
      </c>
      <c r="S9" s="15"/>
      <c r="T9" s="22">
        <f t="shared" si="7"/>
        <v>2.6354166666666661E-2</v>
      </c>
      <c r="U9" s="22">
        <f t="shared" si="2"/>
        <v>2.6354166666666661E-2</v>
      </c>
      <c r="V9" s="18">
        <f t="shared" si="3"/>
        <v>10</v>
      </c>
      <c r="W9" s="55"/>
      <c r="X9" s="58"/>
      <c r="Y9" s="61"/>
    </row>
    <row r="10" spans="1:29" ht="15" customHeight="1" x14ac:dyDescent="0.25">
      <c r="A10" s="47">
        <v>26</v>
      </c>
      <c r="B10" s="29" t="s">
        <v>124</v>
      </c>
      <c r="C10" s="50" t="s">
        <v>115</v>
      </c>
      <c r="D10" s="25">
        <v>3.4722222222222224E-2</v>
      </c>
      <c r="E10" s="6">
        <v>5.7592592592592591E-2</v>
      </c>
      <c r="F10" s="19">
        <f t="shared" ref="F10:F18" si="8">E10-D10</f>
        <v>2.2870370370370367E-2</v>
      </c>
      <c r="G10" s="16"/>
      <c r="H10" s="10">
        <v>1</v>
      </c>
      <c r="I10" s="10">
        <v>1</v>
      </c>
      <c r="J10" s="10"/>
      <c r="K10" s="10"/>
      <c r="L10" s="10"/>
      <c r="M10" s="10"/>
      <c r="N10" s="10">
        <v>2</v>
      </c>
      <c r="O10" s="10"/>
      <c r="P10" s="10"/>
      <c r="Q10" s="16">
        <f t="shared" ref="Q10:Q12" si="9">SUM(G10:P10)</f>
        <v>4</v>
      </c>
      <c r="R10" s="20">
        <f>TIME(0,Q10,0)</f>
        <v>2.7777777777777779E-3</v>
      </c>
      <c r="S10" s="13"/>
      <c r="T10" s="19">
        <f>F10+R10+S10</f>
        <v>2.5648148148148146E-2</v>
      </c>
      <c r="U10" s="19">
        <f t="shared" ref="U10:U18" si="10">T10</f>
        <v>2.5648148148148146E-2</v>
      </c>
      <c r="V10" s="16">
        <f t="shared" ref="V10:V12" si="11">IF(OR(L10=AC$3),"DISC",RANK(U10,U$4:U$31685,1))</f>
        <v>8</v>
      </c>
      <c r="W10" s="53">
        <f>SUM(U10:U12)</f>
        <v>7.7430555555555558E-2</v>
      </c>
      <c r="X10" s="56">
        <f>IF(OR(L10=AC$3,L11=AC$3,L12=AC$3),"",W10)</f>
        <v>7.7430555555555558E-2</v>
      </c>
      <c r="Y10" s="59">
        <f>IF(OR(V10="DISC",V11="DISC",V12="DISC"),"DISC",RANK(X10,X$4:X$31685,1))</f>
        <v>3</v>
      </c>
    </row>
    <row r="11" spans="1:29" ht="15" customHeight="1" x14ac:dyDescent="0.25">
      <c r="A11" s="48"/>
      <c r="B11" s="24" t="s">
        <v>123</v>
      </c>
      <c r="C11" s="51"/>
      <c r="D11" s="26">
        <v>5.7592592592592591E-2</v>
      </c>
      <c r="E11" s="8">
        <v>8.0034722222222229E-2</v>
      </c>
      <c r="F11" s="21">
        <f t="shared" si="8"/>
        <v>2.2442129629629638E-2</v>
      </c>
      <c r="G11" s="17"/>
      <c r="H11" s="11">
        <v>2</v>
      </c>
      <c r="I11" s="11"/>
      <c r="J11" s="11">
        <v>1</v>
      </c>
      <c r="K11" s="11"/>
      <c r="L11" s="11"/>
      <c r="M11" s="11"/>
      <c r="N11" s="11"/>
      <c r="O11" s="11"/>
      <c r="P11" s="11">
        <v>1</v>
      </c>
      <c r="Q11" s="17">
        <f t="shared" si="9"/>
        <v>4</v>
      </c>
      <c r="R11" s="21">
        <f t="shared" ref="R11:R12" si="12">TIME(0,Q11,0)</f>
        <v>2.7777777777777779E-3</v>
      </c>
      <c r="S11" s="14"/>
      <c r="T11" s="21">
        <f t="shared" ref="T11:T12" si="13">F11+R11+S11</f>
        <v>2.5219907407407417E-2</v>
      </c>
      <c r="U11" s="21">
        <f t="shared" si="10"/>
        <v>2.5219907407407417E-2</v>
      </c>
      <c r="V11" s="17">
        <f t="shared" si="11"/>
        <v>7</v>
      </c>
      <c r="W11" s="54"/>
      <c r="X11" s="57"/>
      <c r="Y11" s="60"/>
    </row>
    <row r="12" spans="1:29" ht="15.75" customHeight="1" thickBot="1" x14ac:dyDescent="0.3">
      <c r="A12" s="49"/>
      <c r="B12" s="30" t="s">
        <v>122</v>
      </c>
      <c r="C12" s="52"/>
      <c r="D12" s="27">
        <v>8.0034722222222229E-2</v>
      </c>
      <c r="E12" s="9">
        <v>0.10451388888888889</v>
      </c>
      <c r="F12" s="22">
        <f t="shared" si="8"/>
        <v>2.4479166666666663E-2</v>
      </c>
      <c r="G12" s="18"/>
      <c r="H12" s="12"/>
      <c r="I12" s="12"/>
      <c r="J12" s="12">
        <v>1</v>
      </c>
      <c r="K12" s="12"/>
      <c r="L12" s="12"/>
      <c r="M12" s="12"/>
      <c r="N12" s="12">
        <v>2</v>
      </c>
      <c r="O12" s="12"/>
      <c r="P12" s="12"/>
      <c r="Q12" s="18">
        <f t="shared" si="9"/>
        <v>3</v>
      </c>
      <c r="R12" s="22">
        <f t="shared" si="12"/>
        <v>2.0833333333333333E-3</v>
      </c>
      <c r="S12" s="15"/>
      <c r="T12" s="22">
        <f t="shared" si="13"/>
        <v>2.6562499999999996E-2</v>
      </c>
      <c r="U12" s="22">
        <f t="shared" si="10"/>
        <v>2.6562499999999996E-2</v>
      </c>
      <c r="V12" s="18">
        <f t="shared" si="11"/>
        <v>12</v>
      </c>
      <c r="W12" s="55"/>
      <c r="X12" s="58"/>
      <c r="Y12" s="61"/>
    </row>
    <row r="13" spans="1:29" ht="15" customHeight="1" x14ac:dyDescent="0.25">
      <c r="A13" s="47">
        <v>32</v>
      </c>
      <c r="B13" s="29" t="s">
        <v>58</v>
      </c>
      <c r="C13" s="50" t="s">
        <v>34</v>
      </c>
      <c r="D13" s="25">
        <v>4.3055555555555562E-2</v>
      </c>
      <c r="E13" s="6">
        <v>7.1006944444444442E-2</v>
      </c>
      <c r="F13" s="19">
        <f t="shared" si="8"/>
        <v>2.795138888888888E-2</v>
      </c>
      <c r="G13" s="16"/>
      <c r="H13" s="10">
        <v>7</v>
      </c>
      <c r="I13" s="10"/>
      <c r="J13" s="10">
        <v>3</v>
      </c>
      <c r="K13" s="10"/>
      <c r="L13" s="10"/>
      <c r="M13" s="10"/>
      <c r="N13" s="10">
        <v>2</v>
      </c>
      <c r="O13" s="10">
        <v>1</v>
      </c>
      <c r="P13" s="10">
        <v>3</v>
      </c>
      <c r="Q13" s="16">
        <f t="shared" ref="Q13:Q15" si="14">SUM(G13:P13)</f>
        <v>16</v>
      </c>
      <c r="R13" s="20">
        <f>TIME(0,Q13,0)</f>
        <v>1.1111111111111112E-2</v>
      </c>
      <c r="S13" s="13"/>
      <c r="T13" s="19">
        <f>F13+R13+S13</f>
        <v>3.9062499999999993E-2</v>
      </c>
      <c r="U13" s="19">
        <f t="shared" si="10"/>
        <v>3.9062499999999993E-2</v>
      </c>
      <c r="V13" s="16">
        <f t="shared" ref="V13:V18" si="15">IF(OR(L13=AC$3),"DISC",RANK(U13,U$4:U$31685,1))</f>
        <v>24</v>
      </c>
      <c r="W13" s="53">
        <f>SUM(U13:U15)</f>
        <v>8.9953703703703689E-2</v>
      </c>
      <c r="X13" s="56">
        <f>IF(OR(L13=AC$3,L14=AC$3,L15=AC$3),"",W13)</f>
        <v>8.9953703703703689E-2</v>
      </c>
      <c r="Y13" s="59">
        <f>IF(OR(V13="DISC",V14="DISC",V15="DISC"),"DISC",RANK(X13,X$4:X$31685,1))</f>
        <v>4</v>
      </c>
    </row>
    <row r="14" spans="1:29" ht="15" customHeight="1" x14ac:dyDescent="0.25">
      <c r="A14" s="48"/>
      <c r="B14" s="24" t="s">
        <v>59</v>
      </c>
      <c r="C14" s="51"/>
      <c r="D14" s="26">
        <v>7.1006944444444442E-2</v>
      </c>
      <c r="E14" s="8">
        <v>9.4687499999999994E-2</v>
      </c>
      <c r="F14" s="21">
        <f t="shared" si="8"/>
        <v>2.3680555555555552E-2</v>
      </c>
      <c r="G14" s="17"/>
      <c r="H14" s="11"/>
      <c r="I14" s="11">
        <v>2</v>
      </c>
      <c r="J14" s="11">
        <v>2</v>
      </c>
      <c r="K14" s="11">
        <v>1</v>
      </c>
      <c r="L14" s="11"/>
      <c r="M14" s="11"/>
      <c r="N14" s="11">
        <v>2</v>
      </c>
      <c r="O14" s="11"/>
      <c r="P14" s="11">
        <v>2</v>
      </c>
      <c r="Q14" s="17">
        <f t="shared" si="14"/>
        <v>9</v>
      </c>
      <c r="R14" s="21">
        <f t="shared" ref="R14:R15" si="16">TIME(0,Q14,0)</f>
        <v>6.2499999999999995E-3</v>
      </c>
      <c r="S14" s="14"/>
      <c r="T14" s="21">
        <f t="shared" ref="T14:T15" si="17">F14+R14+S14</f>
        <v>2.9930555555555551E-2</v>
      </c>
      <c r="U14" s="21">
        <f t="shared" si="10"/>
        <v>2.9930555555555551E-2</v>
      </c>
      <c r="V14" s="17">
        <f t="shared" si="15"/>
        <v>14</v>
      </c>
      <c r="W14" s="54"/>
      <c r="X14" s="57"/>
      <c r="Y14" s="60"/>
    </row>
    <row r="15" spans="1:29" ht="15.75" customHeight="1" thickBot="1" x14ac:dyDescent="0.3">
      <c r="A15" s="49"/>
      <c r="B15" s="30" t="s">
        <v>60</v>
      </c>
      <c r="C15" s="52"/>
      <c r="D15" s="27">
        <v>9.4687499999999994E-2</v>
      </c>
      <c r="E15" s="9">
        <v>0.11287037037037036</v>
      </c>
      <c r="F15" s="22">
        <f t="shared" si="8"/>
        <v>1.8182870370370363E-2</v>
      </c>
      <c r="G15" s="18"/>
      <c r="H15" s="12"/>
      <c r="I15" s="12"/>
      <c r="J15" s="12">
        <v>1</v>
      </c>
      <c r="K15" s="12"/>
      <c r="L15" s="12"/>
      <c r="M15" s="12"/>
      <c r="N15" s="12">
        <v>1</v>
      </c>
      <c r="O15" s="12"/>
      <c r="P15" s="12">
        <v>2</v>
      </c>
      <c r="Q15" s="18">
        <f t="shared" si="14"/>
        <v>4</v>
      </c>
      <c r="R15" s="22">
        <f t="shared" si="16"/>
        <v>2.7777777777777779E-3</v>
      </c>
      <c r="S15" s="15"/>
      <c r="T15" s="22">
        <f t="shared" si="17"/>
        <v>2.0960648148148141E-2</v>
      </c>
      <c r="U15" s="22">
        <f t="shared" si="10"/>
        <v>2.0960648148148141E-2</v>
      </c>
      <c r="V15" s="18">
        <f t="shared" si="15"/>
        <v>2</v>
      </c>
      <c r="W15" s="55"/>
      <c r="X15" s="58"/>
      <c r="Y15" s="61"/>
    </row>
    <row r="16" spans="1:29" ht="15" customHeight="1" x14ac:dyDescent="0.25">
      <c r="A16" s="47">
        <v>18</v>
      </c>
      <c r="B16" s="29" t="s">
        <v>84</v>
      </c>
      <c r="C16" s="50" t="s">
        <v>86</v>
      </c>
      <c r="D16" s="25">
        <v>2.361111111111111E-2</v>
      </c>
      <c r="E16" s="6">
        <v>5.1331018518518519E-2</v>
      </c>
      <c r="F16" s="19">
        <f t="shared" si="8"/>
        <v>2.7719907407407408E-2</v>
      </c>
      <c r="G16" s="16"/>
      <c r="H16" s="10">
        <v>1</v>
      </c>
      <c r="I16" s="10">
        <v>1</v>
      </c>
      <c r="J16" s="10"/>
      <c r="K16" s="10"/>
      <c r="L16" s="10"/>
      <c r="M16" s="10"/>
      <c r="N16" s="10"/>
      <c r="O16" s="10"/>
      <c r="P16" s="10">
        <v>2</v>
      </c>
      <c r="Q16" s="16">
        <f t="shared" ref="Q16:Q18" si="18">SUM(G16:P16)</f>
        <v>4</v>
      </c>
      <c r="R16" s="20">
        <f>TIME(0,Q16,0)</f>
        <v>2.7777777777777779E-3</v>
      </c>
      <c r="S16" s="13"/>
      <c r="T16" s="19">
        <f>F16+R16+S16</f>
        <v>3.0497685185185187E-2</v>
      </c>
      <c r="U16" s="19">
        <f t="shared" si="10"/>
        <v>3.0497685185185187E-2</v>
      </c>
      <c r="V16" s="16">
        <f t="shared" si="15"/>
        <v>16</v>
      </c>
      <c r="W16" s="53">
        <f>SUM(U16:U18)</f>
        <v>9.807870370370371E-2</v>
      </c>
      <c r="X16" s="56">
        <f>IF(OR(L16=AC$3,L17=AC$3,L18=AC$3),"",W16)</f>
        <v>9.807870370370371E-2</v>
      </c>
      <c r="Y16" s="59">
        <f>IF(OR(V16="DISC",V17="DISC",V18="DISC"),"DISC",RANK(X16,X$4:X$31685,1))</f>
        <v>5</v>
      </c>
    </row>
    <row r="17" spans="1:25" ht="15" customHeight="1" x14ac:dyDescent="0.25">
      <c r="A17" s="48"/>
      <c r="B17" s="24" t="s">
        <v>83</v>
      </c>
      <c r="C17" s="51"/>
      <c r="D17" s="26">
        <v>5.1331018518518519E-2</v>
      </c>
      <c r="E17" s="8">
        <v>8.0347222222222223E-2</v>
      </c>
      <c r="F17" s="21">
        <f t="shared" si="8"/>
        <v>2.9016203703703704E-2</v>
      </c>
      <c r="G17" s="17"/>
      <c r="H17" s="11">
        <v>3</v>
      </c>
      <c r="I17" s="11"/>
      <c r="J17" s="11">
        <v>1</v>
      </c>
      <c r="K17" s="11"/>
      <c r="L17" s="11"/>
      <c r="M17" s="11"/>
      <c r="N17" s="11">
        <v>2</v>
      </c>
      <c r="O17" s="11"/>
      <c r="P17" s="11">
        <v>2</v>
      </c>
      <c r="Q17" s="17">
        <f t="shared" si="18"/>
        <v>8</v>
      </c>
      <c r="R17" s="21">
        <f t="shared" ref="R17:R18" si="19">TIME(0,Q17,0)</f>
        <v>5.5555555555555558E-3</v>
      </c>
      <c r="S17" s="14"/>
      <c r="T17" s="21">
        <f t="shared" ref="T17:T18" si="20">F17+R17+S17</f>
        <v>3.457175925925926E-2</v>
      </c>
      <c r="U17" s="21">
        <f t="shared" si="10"/>
        <v>3.457175925925926E-2</v>
      </c>
      <c r="V17" s="17">
        <f t="shared" si="15"/>
        <v>20</v>
      </c>
      <c r="W17" s="54"/>
      <c r="X17" s="57"/>
      <c r="Y17" s="60"/>
    </row>
    <row r="18" spans="1:25" ht="15.75" customHeight="1" thickBot="1" x14ac:dyDescent="0.3">
      <c r="A18" s="49"/>
      <c r="B18" s="30" t="s">
        <v>85</v>
      </c>
      <c r="C18" s="52"/>
      <c r="D18" s="27">
        <v>8.0347222222222223E-2</v>
      </c>
      <c r="E18" s="9">
        <v>0.1057175925925926</v>
      </c>
      <c r="F18" s="22">
        <f t="shared" si="8"/>
        <v>2.5370370370370376E-2</v>
      </c>
      <c r="G18" s="18"/>
      <c r="H18" s="12">
        <v>1</v>
      </c>
      <c r="I18" s="12">
        <v>4</v>
      </c>
      <c r="J18" s="12">
        <v>1</v>
      </c>
      <c r="K18" s="12"/>
      <c r="L18" s="12"/>
      <c r="M18" s="12"/>
      <c r="N18" s="12">
        <v>2</v>
      </c>
      <c r="O18" s="12"/>
      <c r="P18" s="12">
        <v>3</v>
      </c>
      <c r="Q18" s="18">
        <f t="shared" si="18"/>
        <v>11</v>
      </c>
      <c r="R18" s="22">
        <f t="shared" si="19"/>
        <v>7.6388888888888886E-3</v>
      </c>
      <c r="S18" s="15"/>
      <c r="T18" s="22">
        <f t="shared" si="20"/>
        <v>3.3009259259259266E-2</v>
      </c>
      <c r="U18" s="22">
        <f t="shared" si="10"/>
        <v>3.3009259259259266E-2</v>
      </c>
      <c r="V18" s="18">
        <f t="shared" si="15"/>
        <v>18</v>
      </c>
      <c r="W18" s="55"/>
      <c r="X18" s="58"/>
      <c r="Y18" s="61"/>
    </row>
    <row r="19" spans="1:25" ht="15.75" customHeight="1" thickBot="1" x14ac:dyDescent="0.3">
      <c r="A19" s="47">
        <v>22</v>
      </c>
      <c r="B19" s="29" t="s">
        <v>80</v>
      </c>
      <c r="C19" s="50" t="s">
        <v>76</v>
      </c>
      <c r="D19" s="25">
        <v>2.9166666666666664E-2</v>
      </c>
      <c r="E19" s="6">
        <v>5.8865740740740739E-2</v>
      </c>
      <c r="F19" s="19">
        <f t="shared" ref="F19:F24" si="21">E19-D19</f>
        <v>2.9699074074074076E-2</v>
      </c>
      <c r="G19" s="16"/>
      <c r="H19" s="10">
        <v>1</v>
      </c>
      <c r="I19" s="10">
        <v>2</v>
      </c>
      <c r="J19" s="10">
        <v>4</v>
      </c>
      <c r="K19" s="10"/>
      <c r="L19" s="10"/>
      <c r="M19" s="10"/>
      <c r="N19" s="10">
        <v>2</v>
      </c>
      <c r="O19" s="10">
        <v>2</v>
      </c>
      <c r="P19" s="10">
        <v>1</v>
      </c>
      <c r="Q19" s="16">
        <f t="shared" ref="Q19:Q24" si="22">SUM(G19:P19)</f>
        <v>12</v>
      </c>
      <c r="R19" s="20">
        <f>TIME(0,Q19,0)</f>
        <v>8.3333333333333332E-3</v>
      </c>
      <c r="S19" s="13"/>
      <c r="T19" s="19">
        <f>F19+R19+S19</f>
        <v>3.8032407407407411E-2</v>
      </c>
      <c r="U19" s="19">
        <f t="shared" ref="U19:U24" si="23">T19</f>
        <v>3.8032407407407411E-2</v>
      </c>
      <c r="V19" s="16">
        <f t="shared" ref="V19:V24" si="24">IF(OR(L19=AC$3),"DISC",RANK(U19,U$4:U$31685,1))</f>
        <v>23</v>
      </c>
      <c r="W19" s="53">
        <f>SUM(U19:U21)</f>
        <v>0.10063657407407407</v>
      </c>
      <c r="X19" s="56">
        <f>IF(OR(L19=AC$3,L20=AC$3,L21=AC$3),"",W19)</f>
        <v>0.10063657407407407</v>
      </c>
      <c r="Y19" s="59">
        <f>IF(OR(V19="DISC",V20="DISC",V21="DISC"),"DISC",RANK(X19,X$4:X$31685,1))</f>
        <v>6</v>
      </c>
    </row>
    <row r="20" spans="1:25" ht="15" customHeight="1" x14ac:dyDescent="0.25">
      <c r="A20" s="48"/>
      <c r="B20" s="29" t="s">
        <v>81</v>
      </c>
      <c r="C20" s="51"/>
      <c r="D20" s="26">
        <v>5.8865740740740739E-2</v>
      </c>
      <c r="E20" s="8">
        <v>8.8819444444444451E-2</v>
      </c>
      <c r="F20" s="21">
        <f t="shared" si="21"/>
        <v>2.9953703703703712E-2</v>
      </c>
      <c r="G20" s="17"/>
      <c r="H20" s="11">
        <v>2</v>
      </c>
      <c r="I20" s="11">
        <v>1</v>
      </c>
      <c r="J20" s="11">
        <v>1</v>
      </c>
      <c r="K20" s="11"/>
      <c r="L20" s="11"/>
      <c r="M20" s="11"/>
      <c r="N20" s="11">
        <v>2</v>
      </c>
      <c r="O20" s="11">
        <v>1</v>
      </c>
      <c r="P20" s="11">
        <v>2</v>
      </c>
      <c r="Q20" s="17">
        <f t="shared" si="22"/>
        <v>9</v>
      </c>
      <c r="R20" s="21">
        <f t="shared" ref="R20:R21" si="25">TIME(0,Q20,0)</f>
        <v>6.2499999999999995E-3</v>
      </c>
      <c r="S20" s="14"/>
      <c r="T20" s="21">
        <f t="shared" ref="T20:T21" si="26">F20+R20+S20</f>
        <v>3.620370370370371E-2</v>
      </c>
      <c r="U20" s="21">
        <f t="shared" si="23"/>
        <v>3.620370370370371E-2</v>
      </c>
      <c r="V20" s="17">
        <f t="shared" si="24"/>
        <v>21</v>
      </c>
      <c r="W20" s="54"/>
      <c r="X20" s="57"/>
      <c r="Y20" s="60"/>
    </row>
    <row r="21" spans="1:25" ht="15.75" customHeight="1" thickBot="1" x14ac:dyDescent="0.3">
      <c r="A21" s="49"/>
      <c r="B21" s="30" t="s">
        <v>82</v>
      </c>
      <c r="C21" s="52"/>
      <c r="D21" s="27">
        <v>8.8819444444444451E-2</v>
      </c>
      <c r="E21" s="9">
        <v>0.11105324074074074</v>
      </c>
      <c r="F21" s="22">
        <f t="shared" si="21"/>
        <v>2.2233796296296293E-2</v>
      </c>
      <c r="G21" s="18"/>
      <c r="H21" s="12"/>
      <c r="I21" s="12"/>
      <c r="J21" s="12">
        <v>1</v>
      </c>
      <c r="K21" s="12"/>
      <c r="L21" s="12"/>
      <c r="M21" s="12"/>
      <c r="N21" s="12">
        <v>2</v>
      </c>
      <c r="O21" s="12"/>
      <c r="P21" s="12">
        <v>3</v>
      </c>
      <c r="Q21" s="18">
        <f t="shared" si="22"/>
        <v>6</v>
      </c>
      <c r="R21" s="22">
        <f t="shared" si="25"/>
        <v>4.1666666666666666E-3</v>
      </c>
      <c r="S21" s="15"/>
      <c r="T21" s="22">
        <f t="shared" si="26"/>
        <v>2.6400462962962959E-2</v>
      </c>
      <c r="U21" s="22">
        <f t="shared" si="23"/>
        <v>2.6400462962962959E-2</v>
      </c>
      <c r="V21" s="18">
        <f t="shared" si="24"/>
        <v>11</v>
      </c>
      <c r="W21" s="55"/>
      <c r="X21" s="58"/>
      <c r="Y21" s="61"/>
    </row>
    <row r="22" spans="1:25" ht="14.45" customHeight="1" x14ac:dyDescent="0.25">
      <c r="A22" s="107">
        <v>20</v>
      </c>
      <c r="B22" s="28" t="s">
        <v>61</v>
      </c>
      <c r="C22" s="50" t="s">
        <v>36</v>
      </c>
      <c r="D22" s="6">
        <v>2.6388888888888889E-2</v>
      </c>
      <c r="E22" s="6">
        <v>5.4710648148148154E-2</v>
      </c>
      <c r="F22" s="19">
        <f t="shared" si="21"/>
        <v>2.8321759259259265E-2</v>
      </c>
      <c r="G22" s="16"/>
      <c r="H22" s="10"/>
      <c r="I22" s="10"/>
      <c r="J22" s="10">
        <v>1</v>
      </c>
      <c r="K22" s="10"/>
      <c r="L22" s="10"/>
      <c r="M22" s="10"/>
      <c r="N22" s="10">
        <v>2</v>
      </c>
      <c r="O22" s="10"/>
      <c r="P22" s="10">
        <v>2</v>
      </c>
      <c r="Q22" s="16">
        <f t="shared" si="22"/>
        <v>5</v>
      </c>
      <c r="R22" s="20">
        <f>TIME(0,Q22,0)</f>
        <v>3.472222222222222E-3</v>
      </c>
      <c r="S22" s="13"/>
      <c r="T22" s="19">
        <f>F22+R22+S22</f>
        <v>3.1793981481481486E-2</v>
      </c>
      <c r="U22" s="19">
        <f t="shared" si="23"/>
        <v>3.1793981481481486E-2</v>
      </c>
      <c r="V22" s="16">
        <f t="shared" si="24"/>
        <v>17</v>
      </c>
      <c r="W22" s="53">
        <f>SUM(U22:U24)</f>
        <v>0.10219907407407407</v>
      </c>
      <c r="X22" s="56">
        <f>IF(OR(L22=AC$3,L23=AC$3,L24=AC$3),"",W22)</f>
        <v>0.10219907407407407</v>
      </c>
      <c r="Y22" s="59">
        <f>IF(OR(V22="DISC",V23="DISC",V24="DISC"),"DISC",RANK(X22,X$4:X$31685,1))</f>
        <v>7</v>
      </c>
    </row>
    <row r="23" spans="1:25" ht="14.45" customHeight="1" x14ac:dyDescent="0.25">
      <c r="A23" s="107"/>
      <c r="B23" s="24" t="s">
        <v>62</v>
      </c>
      <c r="C23" s="51"/>
      <c r="D23" s="4">
        <v>5.4710648148148154E-2</v>
      </c>
      <c r="E23" s="8">
        <v>0.08</v>
      </c>
      <c r="F23" s="21">
        <f t="shared" si="21"/>
        <v>2.5289351851851848E-2</v>
      </c>
      <c r="G23" s="17"/>
      <c r="H23" s="11">
        <v>1</v>
      </c>
      <c r="I23" s="11">
        <v>9</v>
      </c>
      <c r="J23" s="11">
        <v>1</v>
      </c>
      <c r="K23" s="11">
        <v>1</v>
      </c>
      <c r="L23" s="11"/>
      <c r="M23" s="11"/>
      <c r="N23" s="11">
        <v>2</v>
      </c>
      <c r="O23" s="11"/>
      <c r="P23" s="11">
        <v>3</v>
      </c>
      <c r="Q23" s="17">
        <f t="shared" si="22"/>
        <v>17</v>
      </c>
      <c r="R23" s="21">
        <f t="shared" ref="R23:R24" si="27">TIME(0,Q23,0)</f>
        <v>1.1805555555555555E-2</v>
      </c>
      <c r="S23" s="14"/>
      <c r="T23" s="21">
        <f t="shared" ref="T23:T24" si="28">F23+R23+S23</f>
        <v>3.7094907407407403E-2</v>
      </c>
      <c r="U23" s="21">
        <f t="shared" si="23"/>
        <v>3.7094907407407403E-2</v>
      </c>
      <c r="V23" s="17">
        <f t="shared" si="24"/>
        <v>22</v>
      </c>
      <c r="W23" s="54"/>
      <c r="X23" s="57"/>
      <c r="Y23" s="60"/>
    </row>
    <row r="24" spans="1:25" ht="15" customHeight="1" thickBot="1" x14ac:dyDescent="0.3">
      <c r="A24" s="108"/>
      <c r="B24" s="24" t="s">
        <v>63</v>
      </c>
      <c r="C24" s="52"/>
      <c r="D24" s="5">
        <v>0.08</v>
      </c>
      <c r="E24" s="9">
        <v>0.10844907407407407</v>
      </c>
      <c r="F24" s="22">
        <f t="shared" si="21"/>
        <v>2.8449074074074071E-2</v>
      </c>
      <c r="G24" s="18"/>
      <c r="H24" s="12"/>
      <c r="I24" s="12">
        <v>2</v>
      </c>
      <c r="J24" s="12">
        <v>2</v>
      </c>
      <c r="K24" s="12"/>
      <c r="L24" s="12"/>
      <c r="M24" s="12"/>
      <c r="N24" s="12"/>
      <c r="O24" s="12">
        <v>2</v>
      </c>
      <c r="P24" s="12">
        <v>1</v>
      </c>
      <c r="Q24" s="18">
        <f t="shared" si="22"/>
        <v>7</v>
      </c>
      <c r="R24" s="22">
        <f t="shared" si="27"/>
        <v>4.8611111111111112E-3</v>
      </c>
      <c r="S24" s="15"/>
      <c r="T24" s="22">
        <f t="shared" si="28"/>
        <v>3.3310185185185179E-2</v>
      </c>
      <c r="U24" s="22">
        <f t="shared" si="23"/>
        <v>3.3310185185185179E-2</v>
      </c>
      <c r="V24" s="18">
        <f t="shared" si="24"/>
        <v>19</v>
      </c>
      <c r="W24" s="55"/>
      <c r="X24" s="58"/>
      <c r="Y24" s="61"/>
    </row>
    <row r="25" spans="1:25" ht="15" customHeight="1" thickBot="1" x14ac:dyDescent="0.3">
      <c r="A25" s="47">
        <v>28</v>
      </c>
      <c r="B25" s="29" t="s">
        <v>77</v>
      </c>
      <c r="C25" s="50" t="s">
        <v>76</v>
      </c>
      <c r="D25" s="25">
        <v>3.7499999999999999E-2</v>
      </c>
      <c r="E25" s="6">
        <v>6.6886574074074071E-2</v>
      </c>
      <c r="F25" s="19">
        <f t="shared" ref="F25:F27" si="29">E25-D25</f>
        <v>2.9386574074074072E-2</v>
      </c>
      <c r="G25" s="10"/>
      <c r="H25" s="10"/>
      <c r="I25" s="10"/>
      <c r="J25" s="10"/>
      <c r="K25" s="10"/>
      <c r="L25" s="10" t="s">
        <v>14</v>
      </c>
      <c r="M25" s="10"/>
      <c r="N25" s="10"/>
      <c r="O25" s="10"/>
      <c r="P25" s="10"/>
      <c r="Q25" s="16">
        <f t="shared" ref="Q25:Q27" si="30">SUM(G25:P25)</f>
        <v>0</v>
      </c>
      <c r="R25" s="20">
        <f>TIME(0,Q25,0)</f>
        <v>0</v>
      </c>
      <c r="S25" s="13"/>
      <c r="T25" s="19">
        <f>F25+R25+S25</f>
        <v>2.9386574074074072E-2</v>
      </c>
      <c r="U25" s="19">
        <f t="shared" ref="U25:U27" si="31">T25</f>
        <v>2.9386574074074072E-2</v>
      </c>
      <c r="V25" s="16" t="str">
        <f>IF(OR(L25=AC$3,G25=AC$3),"DISC",RANK(U25,U$4:U$31685,1))</f>
        <v>DISC</v>
      </c>
      <c r="W25" s="53">
        <f>SUM(U25:U27)</f>
        <v>7.9687500000000008E-2</v>
      </c>
      <c r="X25" s="56" t="str">
        <f>IF(OR(L25=AC$3,L26=AC$3,L27=AC$3),"",W25)</f>
        <v/>
      </c>
      <c r="Y25" s="59" t="str">
        <f>IF(OR(V25="DISC",V26="DISC",V27="DISC"),"DISC",RANK(X25,X$4:X$31685,1))</f>
        <v>DISC</v>
      </c>
    </row>
    <row r="26" spans="1:25" ht="15" customHeight="1" thickBot="1" x14ac:dyDescent="0.3">
      <c r="A26" s="48"/>
      <c r="B26" s="29" t="s">
        <v>78</v>
      </c>
      <c r="C26" s="51"/>
      <c r="D26" s="26">
        <v>6.6886574074074071E-2</v>
      </c>
      <c r="E26" s="8">
        <v>9.042824074074074E-2</v>
      </c>
      <c r="F26" s="21">
        <f t="shared" si="29"/>
        <v>2.3541666666666669E-2</v>
      </c>
      <c r="G26" s="17"/>
      <c r="H26" s="11">
        <v>5</v>
      </c>
      <c r="I26" s="11">
        <v>1</v>
      </c>
      <c r="J26" s="11">
        <v>2</v>
      </c>
      <c r="K26" s="11"/>
      <c r="L26" s="11"/>
      <c r="M26" s="11"/>
      <c r="N26" s="11"/>
      <c r="O26" s="11"/>
      <c r="P26" s="11">
        <v>2</v>
      </c>
      <c r="Q26" s="17">
        <f t="shared" si="30"/>
        <v>10</v>
      </c>
      <c r="R26" s="21">
        <f t="shared" ref="R26:R27" si="32">TIME(0,Q26,0)</f>
        <v>6.9444444444444441E-3</v>
      </c>
      <c r="S26" s="14"/>
      <c r="T26" s="21">
        <f t="shared" ref="T26:T27" si="33">F26+R26+S26</f>
        <v>3.0486111111111113E-2</v>
      </c>
      <c r="U26" s="21">
        <f t="shared" si="31"/>
        <v>3.0486111111111113E-2</v>
      </c>
      <c r="V26" s="17">
        <f t="shared" ref="V26:V27" si="34">IF(OR(L26=AC$3),"DISC",RANK(U26,U$4:U$31685,1))</f>
        <v>15</v>
      </c>
      <c r="W26" s="54"/>
      <c r="X26" s="57"/>
      <c r="Y26" s="60"/>
    </row>
    <row r="27" spans="1:25" ht="15.75" customHeight="1" thickBot="1" x14ac:dyDescent="0.3">
      <c r="A27" s="49"/>
      <c r="B27" s="29" t="s">
        <v>79</v>
      </c>
      <c r="C27" s="52"/>
      <c r="D27" s="27">
        <v>9.042824074074074E-2</v>
      </c>
      <c r="E27" s="9">
        <v>0.11024305555555557</v>
      </c>
      <c r="F27" s="22">
        <f t="shared" si="29"/>
        <v>1.9814814814814827E-2</v>
      </c>
      <c r="G27" s="18"/>
      <c r="H27" s="12"/>
      <c r="I27" s="12"/>
      <c r="J27" s="12"/>
      <c r="K27" s="12"/>
      <c r="L27" s="12" t="s">
        <v>14</v>
      </c>
      <c r="M27" s="12"/>
      <c r="N27" s="12"/>
      <c r="O27" s="12"/>
      <c r="P27" s="12"/>
      <c r="Q27" s="18">
        <f t="shared" si="30"/>
        <v>0</v>
      </c>
      <c r="R27" s="22">
        <f t="shared" si="32"/>
        <v>0</v>
      </c>
      <c r="S27" s="15"/>
      <c r="T27" s="22">
        <f t="shared" si="33"/>
        <v>1.9814814814814827E-2</v>
      </c>
      <c r="U27" s="22">
        <f t="shared" si="31"/>
        <v>1.9814814814814827E-2</v>
      </c>
      <c r="V27" s="18" t="str">
        <f t="shared" si="34"/>
        <v>DISC</v>
      </c>
      <c r="W27" s="55"/>
      <c r="X27" s="58"/>
      <c r="Y27" s="61"/>
    </row>
    <row r="31" spans="1:25" ht="14.45" customHeight="1" x14ac:dyDescent="0.25">
      <c r="A31" s="103"/>
      <c r="B31" s="39"/>
      <c r="C31" s="104"/>
      <c r="D31" s="40"/>
      <c r="E31" s="40"/>
      <c r="F31" s="41"/>
      <c r="G31" s="42"/>
      <c r="H31" s="43"/>
      <c r="I31" s="43"/>
      <c r="J31" s="43"/>
      <c r="K31" s="43"/>
      <c r="L31" s="43"/>
      <c r="M31" s="43"/>
      <c r="N31" s="43"/>
      <c r="O31" s="43"/>
      <c r="P31" s="43"/>
      <c r="Q31" s="42"/>
      <c r="R31" s="44"/>
      <c r="S31" s="45"/>
      <c r="T31" s="41"/>
      <c r="U31" s="41"/>
      <c r="V31" s="42"/>
      <c r="W31" s="105"/>
      <c r="X31" s="105"/>
      <c r="Y31" s="106"/>
    </row>
    <row r="32" spans="1:25" ht="14.45" customHeight="1" x14ac:dyDescent="0.25">
      <c r="A32" s="103"/>
      <c r="B32" s="39"/>
      <c r="C32" s="104"/>
      <c r="D32" s="46"/>
      <c r="E32" s="40"/>
      <c r="F32" s="41"/>
      <c r="G32" s="42"/>
      <c r="H32" s="43"/>
      <c r="I32" s="43"/>
      <c r="J32" s="43"/>
      <c r="K32" s="43"/>
      <c r="L32" s="43"/>
      <c r="M32" s="43"/>
      <c r="N32" s="43"/>
      <c r="O32" s="43"/>
      <c r="P32" s="43"/>
      <c r="Q32" s="42"/>
      <c r="R32" s="41"/>
      <c r="S32" s="45"/>
      <c r="T32" s="41"/>
      <c r="U32" s="41"/>
      <c r="V32" s="42"/>
      <c r="W32" s="109"/>
      <c r="X32" s="110"/>
      <c r="Y32" s="111"/>
    </row>
    <row r="33" spans="1:25" ht="15" customHeight="1" x14ac:dyDescent="0.25">
      <c r="A33" s="103"/>
      <c r="B33" s="39"/>
      <c r="C33" s="104"/>
      <c r="D33" s="46"/>
      <c r="E33" s="40"/>
      <c r="F33" s="41"/>
      <c r="G33" s="42"/>
      <c r="H33" s="43"/>
      <c r="I33" s="43"/>
      <c r="J33" s="43"/>
      <c r="K33" s="43"/>
      <c r="L33" s="43"/>
      <c r="M33" s="43"/>
      <c r="N33" s="43"/>
      <c r="O33" s="43"/>
      <c r="P33" s="43"/>
      <c r="Q33" s="42"/>
      <c r="R33" s="41"/>
      <c r="S33" s="45"/>
      <c r="T33" s="41"/>
      <c r="U33" s="41"/>
      <c r="V33" s="42"/>
      <c r="W33" s="109"/>
      <c r="X33" s="110"/>
      <c r="Y33" s="111"/>
    </row>
  </sheetData>
  <sheetProtection selectLockedCells="1"/>
  <mergeCells count="70">
    <mergeCell ref="A31:A33"/>
    <mergeCell ref="C31:C33"/>
    <mergeCell ref="W31:W33"/>
    <mergeCell ref="X31:X33"/>
    <mergeCell ref="Y31:Y33"/>
    <mergeCell ref="G1:P1"/>
    <mergeCell ref="M2:M3"/>
    <mergeCell ref="N2:N3"/>
    <mergeCell ref="O2:P2"/>
    <mergeCell ref="A1:A3"/>
    <mergeCell ref="C1:C3"/>
    <mergeCell ref="D1:D3"/>
    <mergeCell ref="E1:E3"/>
    <mergeCell ref="F1:F3"/>
    <mergeCell ref="W1:W3"/>
    <mergeCell ref="X1:X3"/>
    <mergeCell ref="Y1:Y3"/>
    <mergeCell ref="B2:B3"/>
    <mergeCell ref="G2:G3"/>
    <mergeCell ref="H2:H3"/>
    <mergeCell ref="I2:I3"/>
    <mergeCell ref="J2:J3"/>
    <mergeCell ref="K2:K3"/>
    <mergeCell ref="L2:L3"/>
    <mergeCell ref="Q1:Q3"/>
    <mergeCell ref="R1:R3"/>
    <mergeCell ref="S1:S3"/>
    <mergeCell ref="T1:T3"/>
    <mergeCell ref="U1:U3"/>
    <mergeCell ref="V1:V3"/>
    <mergeCell ref="A10:A12"/>
    <mergeCell ref="C10:C12"/>
    <mergeCell ref="W10:W12"/>
    <mergeCell ref="X10:X12"/>
    <mergeCell ref="Y10:Y12"/>
    <mergeCell ref="A13:A15"/>
    <mergeCell ref="C13:C15"/>
    <mergeCell ref="W13:W15"/>
    <mergeCell ref="X13:X15"/>
    <mergeCell ref="Y13:Y15"/>
    <mergeCell ref="A16:A18"/>
    <mergeCell ref="C16:C18"/>
    <mergeCell ref="W16:W18"/>
    <mergeCell ref="X16:X18"/>
    <mergeCell ref="Y16:Y18"/>
    <mergeCell ref="A4:A6"/>
    <mergeCell ref="C4:C6"/>
    <mergeCell ref="W4:W6"/>
    <mergeCell ref="X4:X6"/>
    <mergeCell ref="Y4:Y6"/>
    <mergeCell ref="A7:A9"/>
    <mergeCell ref="C7:C9"/>
    <mergeCell ref="W7:W9"/>
    <mergeCell ref="X7:X9"/>
    <mergeCell ref="Y7:Y9"/>
    <mergeCell ref="A19:A21"/>
    <mergeCell ref="C19:C21"/>
    <mergeCell ref="W19:W21"/>
    <mergeCell ref="X19:X21"/>
    <mergeCell ref="Y19:Y21"/>
    <mergeCell ref="A22:A24"/>
    <mergeCell ref="C22:C24"/>
    <mergeCell ref="W22:W24"/>
    <mergeCell ref="X22:X24"/>
    <mergeCell ref="Y22:Y24"/>
    <mergeCell ref="A25:A27"/>
    <mergeCell ref="C25:C27"/>
    <mergeCell ref="W25:W27"/>
    <mergeCell ref="X25:X27"/>
    <mergeCell ref="Y25:Y27"/>
  </mergeCells>
  <dataValidations count="4">
    <dataValidation type="list" allowBlank="1" showInputMessage="1" showErrorMessage="1" sqref="G31:G33 G4:G27" xr:uid="{00000000-0002-0000-0200-000000000000}">
      <formula1>$AB$1:$AB$2</formula1>
    </dataValidation>
    <dataValidation type="whole" operator="greaterThanOrEqual" allowBlank="1" showInputMessage="1" showErrorMessage="1" sqref="J31:K33 H31:H33 M31:Q33 H4:H27 M4:Q27 J4:K27" xr:uid="{00000000-0002-0000-0200-000001000000}">
      <formula1>0</formula1>
    </dataValidation>
    <dataValidation type="list" allowBlank="1" showInputMessage="1" showErrorMessage="1" sqref="L31:L33 L4:L27" xr:uid="{00000000-0002-0000-0200-000002000000}">
      <formula1>$AC$1:$AC$3</formula1>
    </dataValidation>
    <dataValidation type="time" operator="greaterThanOrEqual" allowBlank="1" showInputMessage="1" showErrorMessage="1" prompt="čas jednotlivce v cíli" sqref="E31:E33 E4:E27" xr:uid="{00000000-0002-0000-0200-000003000000}">
      <formula1>D4</formula1>
    </dataValidation>
  </dataValidations>
  <pageMargins left="0.70866141732283472" right="0.70866141732283472" top="0.78740157480314965" bottom="0.78740157480314965" header="0.31496062992125984" footer="0.31496062992125984"/>
  <pageSetup paperSize="9" scale="85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3"/>
  <sheetViews>
    <sheetView zoomScale="120" zoomScaleNormal="120" workbookViewId="0">
      <pane ySplit="3" topLeftCell="A4" activePane="bottomLeft" state="frozen"/>
      <selection pane="bottomLeft" sqref="A1:A3"/>
    </sheetView>
  </sheetViews>
  <sheetFormatPr defaultColWidth="9.140625" defaultRowHeight="15" x14ac:dyDescent="0.25"/>
  <cols>
    <col min="1" max="1" width="8.140625" style="1" customWidth="1"/>
    <col min="2" max="2" width="22.28515625" customWidth="1"/>
    <col min="3" max="3" width="13" style="37" customWidth="1"/>
    <col min="4" max="5" width="7.5703125" customWidth="1"/>
    <col min="6" max="6" width="8.42578125" customWidth="1"/>
    <col min="7" max="7" width="3" customWidth="1"/>
    <col min="8" max="8" width="2.42578125" customWidth="1"/>
    <col min="9" max="9" width="3.140625" customWidth="1"/>
    <col min="10" max="10" width="2.140625" bestFit="1" customWidth="1"/>
    <col min="11" max="12" width="2.85546875" customWidth="1"/>
    <col min="13" max="14" width="2.5703125" customWidth="1"/>
    <col min="15" max="16" width="2.28515625" customWidth="1"/>
    <col min="17" max="17" width="8.42578125" hidden="1" customWidth="1"/>
    <col min="18" max="20" width="8.42578125" customWidth="1"/>
    <col min="21" max="21" width="8.42578125" hidden="1" customWidth="1"/>
    <col min="22" max="22" width="10.7109375" customWidth="1"/>
    <col min="23" max="23" width="10.140625" customWidth="1"/>
    <col min="24" max="24" width="10.140625" hidden="1" customWidth="1"/>
    <col min="25" max="25" width="11" customWidth="1"/>
    <col min="27" max="27" width="11.85546875" bestFit="1" customWidth="1"/>
  </cols>
  <sheetData>
    <row r="1" spans="1:29" ht="15" customHeight="1" x14ac:dyDescent="0.25">
      <c r="A1" s="91" t="s">
        <v>0</v>
      </c>
      <c r="B1" s="7" t="s">
        <v>18</v>
      </c>
      <c r="C1" s="73" t="s">
        <v>1</v>
      </c>
      <c r="D1" s="73" t="s">
        <v>7</v>
      </c>
      <c r="E1" s="94" t="s">
        <v>2</v>
      </c>
      <c r="F1" s="97" t="s">
        <v>3</v>
      </c>
      <c r="G1" s="100" t="s">
        <v>4</v>
      </c>
      <c r="H1" s="101"/>
      <c r="I1" s="101"/>
      <c r="J1" s="101"/>
      <c r="K1" s="101"/>
      <c r="L1" s="101"/>
      <c r="M1" s="101"/>
      <c r="N1" s="101"/>
      <c r="O1" s="101"/>
      <c r="P1" s="102"/>
      <c r="Q1" s="88" t="s">
        <v>4</v>
      </c>
      <c r="R1" s="73" t="s">
        <v>4</v>
      </c>
      <c r="S1" s="73" t="s">
        <v>22</v>
      </c>
      <c r="T1" s="73" t="s">
        <v>5</v>
      </c>
      <c r="U1" s="88" t="s">
        <v>16</v>
      </c>
      <c r="V1" s="73" t="s">
        <v>16</v>
      </c>
      <c r="W1" s="73" t="s">
        <v>19</v>
      </c>
      <c r="X1" s="76"/>
      <c r="Y1" s="79" t="s">
        <v>17</v>
      </c>
      <c r="AA1" s="2"/>
      <c r="AB1" s="32">
        <v>0</v>
      </c>
      <c r="AC1" s="32">
        <v>0</v>
      </c>
    </row>
    <row r="2" spans="1:29" ht="15" customHeight="1" x14ac:dyDescent="0.25">
      <c r="A2" s="92"/>
      <c r="B2" s="82" t="s">
        <v>6</v>
      </c>
      <c r="C2" s="74"/>
      <c r="D2" s="74"/>
      <c r="E2" s="95"/>
      <c r="F2" s="98"/>
      <c r="G2" s="84" t="s">
        <v>23</v>
      </c>
      <c r="H2" s="84" t="s">
        <v>13</v>
      </c>
      <c r="I2" s="84" t="s">
        <v>15</v>
      </c>
      <c r="J2" s="84" t="s">
        <v>14</v>
      </c>
      <c r="K2" s="84" t="s">
        <v>20</v>
      </c>
      <c r="L2" s="86" t="s">
        <v>21</v>
      </c>
      <c r="M2" s="84" t="s">
        <v>8</v>
      </c>
      <c r="N2" s="84" t="s">
        <v>11</v>
      </c>
      <c r="O2" s="84" t="s">
        <v>12</v>
      </c>
      <c r="P2" s="84"/>
      <c r="Q2" s="89"/>
      <c r="R2" s="74"/>
      <c r="S2" s="74"/>
      <c r="T2" s="74"/>
      <c r="U2" s="89"/>
      <c r="V2" s="74"/>
      <c r="W2" s="74"/>
      <c r="X2" s="77"/>
      <c r="Y2" s="80"/>
      <c r="AA2" s="2"/>
      <c r="AB2" s="33" t="s">
        <v>14</v>
      </c>
      <c r="AC2" s="32">
        <v>20</v>
      </c>
    </row>
    <row r="3" spans="1:29" ht="15" customHeight="1" thickBot="1" x14ac:dyDescent="0.3">
      <c r="A3" s="93"/>
      <c r="B3" s="83"/>
      <c r="C3" s="75"/>
      <c r="D3" s="75"/>
      <c r="E3" s="96"/>
      <c r="F3" s="99"/>
      <c r="G3" s="85"/>
      <c r="H3" s="85"/>
      <c r="I3" s="85"/>
      <c r="J3" s="85"/>
      <c r="K3" s="85"/>
      <c r="L3" s="87"/>
      <c r="M3" s="85"/>
      <c r="N3" s="85"/>
      <c r="O3" s="23" t="s">
        <v>10</v>
      </c>
      <c r="P3" s="23" t="s">
        <v>9</v>
      </c>
      <c r="Q3" s="90"/>
      <c r="R3" s="75"/>
      <c r="S3" s="75"/>
      <c r="T3" s="75"/>
      <c r="U3" s="90"/>
      <c r="V3" s="75"/>
      <c r="W3" s="75"/>
      <c r="X3" s="78"/>
      <c r="Y3" s="81"/>
      <c r="AB3" s="32"/>
      <c r="AC3" s="33" t="s">
        <v>14</v>
      </c>
    </row>
    <row r="4" spans="1:29" ht="15" customHeight="1" x14ac:dyDescent="0.25">
      <c r="A4" s="62">
        <v>3</v>
      </c>
      <c r="B4" s="29" t="s">
        <v>43</v>
      </c>
      <c r="C4" s="65" t="s">
        <v>36</v>
      </c>
      <c r="D4" s="25">
        <v>2.7777777777777779E-3</v>
      </c>
      <c r="E4" s="6">
        <v>2.6562499999999999E-2</v>
      </c>
      <c r="F4" s="19">
        <f t="shared" ref="F4:F18" si="0">E4-D4</f>
        <v>2.3784722222222221E-2</v>
      </c>
      <c r="G4" s="16"/>
      <c r="H4" s="10"/>
      <c r="I4" s="10"/>
      <c r="J4" s="10"/>
      <c r="K4" s="10"/>
      <c r="L4" s="10"/>
      <c r="M4" s="10"/>
      <c r="N4" s="10"/>
      <c r="O4" s="10"/>
      <c r="P4" s="10">
        <v>3</v>
      </c>
      <c r="Q4" s="16">
        <f t="shared" ref="Q4:Q18" si="1">SUM(G4:P4)</f>
        <v>3</v>
      </c>
      <c r="R4" s="20">
        <f>TIME(0,Q4,0)</f>
        <v>2.0833333333333333E-3</v>
      </c>
      <c r="S4" s="13"/>
      <c r="T4" s="19">
        <f>F4+R4+S4</f>
        <v>2.5868055555555554E-2</v>
      </c>
      <c r="U4" s="19">
        <f t="shared" ref="U4:U18" si="2">T4</f>
        <v>2.5868055555555554E-2</v>
      </c>
      <c r="V4" s="16">
        <f t="shared" ref="V4:V24" si="3">IF(OR(L4=AC$3),"DISC",RANK(U4,U$4:U$31684,1))</f>
        <v>7</v>
      </c>
      <c r="W4" s="56">
        <f>SUM(U4:U6)</f>
        <v>7.4652777777777776E-2</v>
      </c>
      <c r="X4" s="56">
        <f>IF(OR(L4=AC$3,L5=AC$3,L6=AC$3),"",W4)</f>
        <v>7.4652777777777776E-2</v>
      </c>
      <c r="Y4" s="70">
        <v>1</v>
      </c>
    </row>
    <row r="5" spans="1:29" ht="15" customHeight="1" x14ac:dyDescent="0.25">
      <c r="A5" s="63"/>
      <c r="B5" s="24" t="s">
        <v>44</v>
      </c>
      <c r="C5" s="66"/>
      <c r="D5" s="26">
        <v>2.6562499999999999E-2</v>
      </c>
      <c r="E5" s="8">
        <v>4.9386574074074076E-2</v>
      </c>
      <c r="F5" s="21">
        <f t="shared" si="0"/>
        <v>2.2824074074074076E-2</v>
      </c>
      <c r="G5" s="17"/>
      <c r="H5" s="11"/>
      <c r="I5" s="11"/>
      <c r="J5" s="11"/>
      <c r="K5" s="11"/>
      <c r="L5" s="11"/>
      <c r="M5" s="11"/>
      <c r="N5" s="11"/>
      <c r="O5" s="11"/>
      <c r="P5" s="11"/>
      <c r="Q5" s="17">
        <f t="shared" si="1"/>
        <v>0</v>
      </c>
      <c r="R5" s="21">
        <f t="shared" ref="R5:R6" si="4">TIME(0,Q5,0)</f>
        <v>0</v>
      </c>
      <c r="S5" s="14"/>
      <c r="T5" s="21">
        <f t="shared" ref="T5:T6" si="5">F5+R5+S5</f>
        <v>2.2824074074074076E-2</v>
      </c>
      <c r="U5" s="21">
        <f t="shared" si="2"/>
        <v>2.2824074074074076E-2</v>
      </c>
      <c r="V5" s="17">
        <f t="shared" si="3"/>
        <v>1</v>
      </c>
      <c r="W5" s="68"/>
      <c r="X5" s="68"/>
      <c r="Y5" s="71"/>
    </row>
    <row r="6" spans="1:29" ht="15.75" customHeight="1" thickBot="1" x14ac:dyDescent="0.3">
      <c r="A6" s="64"/>
      <c r="B6" s="30" t="s">
        <v>45</v>
      </c>
      <c r="C6" s="67"/>
      <c r="D6" s="27">
        <v>4.9386574074074076E-2</v>
      </c>
      <c r="E6" s="9">
        <v>7.3263888888888892E-2</v>
      </c>
      <c r="F6" s="22">
        <f t="shared" si="0"/>
        <v>2.3877314814814816E-2</v>
      </c>
      <c r="G6" s="18"/>
      <c r="H6" s="12"/>
      <c r="I6" s="12"/>
      <c r="J6" s="12">
        <v>1</v>
      </c>
      <c r="K6" s="12"/>
      <c r="L6" s="12"/>
      <c r="M6" s="12"/>
      <c r="N6" s="12"/>
      <c r="O6" s="12"/>
      <c r="P6" s="12">
        <v>2</v>
      </c>
      <c r="Q6" s="18">
        <f t="shared" si="1"/>
        <v>3</v>
      </c>
      <c r="R6" s="22">
        <f t="shared" si="4"/>
        <v>2.0833333333333333E-3</v>
      </c>
      <c r="S6" s="15"/>
      <c r="T6" s="22">
        <f t="shared" si="5"/>
        <v>2.5960648148148149E-2</v>
      </c>
      <c r="U6" s="22">
        <f t="shared" si="2"/>
        <v>2.5960648148148149E-2</v>
      </c>
      <c r="V6" s="18">
        <f t="shared" si="3"/>
        <v>8</v>
      </c>
      <c r="W6" s="69"/>
      <c r="X6" s="69"/>
      <c r="Y6" s="72"/>
    </row>
    <row r="7" spans="1:29" ht="15" customHeight="1" x14ac:dyDescent="0.25">
      <c r="A7" s="47">
        <v>13</v>
      </c>
      <c r="B7" s="29" t="s">
        <v>40</v>
      </c>
      <c r="C7" s="50" t="s">
        <v>36</v>
      </c>
      <c r="D7" s="25">
        <v>1.6666666666666666E-2</v>
      </c>
      <c r="E7" s="6">
        <v>4.2905092592592592E-2</v>
      </c>
      <c r="F7" s="19">
        <f t="shared" ref="F7:F9" si="6">E7-D7</f>
        <v>2.6238425925925925E-2</v>
      </c>
      <c r="G7" s="16"/>
      <c r="H7" s="10"/>
      <c r="I7" s="10"/>
      <c r="J7" s="10"/>
      <c r="K7" s="10"/>
      <c r="L7" s="10"/>
      <c r="M7" s="10"/>
      <c r="N7" s="10"/>
      <c r="O7" s="10"/>
      <c r="P7" s="10">
        <v>2</v>
      </c>
      <c r="Q7" s="16">
        <f t="shared" ref="Q7:Q9" si="7">SUM(G7:P7)</f>
        <v>2</v>
      </c>
      <c r="R7" s="20">
        <f>TIME(0,Q7,0)</f>
        <v>1.3888888888888889E-3</v>
      </c>
      <c r="S7" s="13"/>
      <c r="T7" s="19">
        <f>F7+R7+S7</f>
        <v>2.7627314814814813E-2</v>
      </c>
      <c r="U7" s="19">
        <f t="shared" ref="U7:U9" si="8">T7</f>
        <v>2.7627314814814813E-2</v>
      </c>
      <c r="V7" s="16">
        <f t="shared" si="3"/>
        <v>10</v>
      </c>
      <c r="W7" s="53">
        <f>SUM(U7:U9)</f>
        <v>7.8043981481481478E-2</v>
      </c>
      <c r="X7" s="56">
        <f>IF(OR(L7=AC$3,L8=AC$3,L9=AC$3),"",W7)</f>
        <v>7.8043981481481478E-2</v>
      </c>
      <c r="Y7" s="59">
        <v>2</v>
      </c>
    </row>
    <row r="8" spans="1:29" ht="15" customHeight="1" x14ac:dyDescent="0.25">
      <c r="A8" s="48"/>
      <c r="B8" s="24" t="s">
        <v>41</v>
      </c>
      <c r="C8" s="51"/>
      <c r="D8" s="26">
        <v>4.2905092592592592E-2</v>
      </c>
      <c r="E8" s="8">
        <v>6.626157407407407E-2</v>
      </c>
      <c r="F8" s="21">
        <f t="shared" si="6"/>
        <v>2.3356481481481478E-2</v>
      </c>
      <c r="G8" s="17"/>
      <c r="H8" s="11"/>
      <c r="I8" s="11"/>
      <c r="J8" s="11"/>
      <c r="K8" s="11"/>
      <c r="L8" s="11"/>
      <c r="M8" s="11"/>
      <c r="N8" s="11"/>
      <c r="O8" s="11"/>
      <c r="P8" s="11"/>
      <c r="Q8" s="17">
        <f t="shared" si="7"/>
        <v>0</v>
      </c>
      <c r="R8" s="21">
        <f t="shared" ref="R8:R9" si="9">TIME(0,Q8,0)</f>
        <v>0</v>
      </c>
      <c r="S8" s="14"/>
      <c r="T8" s="21">
        <f t="shared" ref="T8:T9" si="10">F8+R8+S8</f>
        <v>2.3356481481481478E-2</v>
      </c>
      <c r="U8" s="21">
        <f t="shared" si="8"/>
        <v>2.3356481481481478E-2</v>
      </c>
      <c r="V8" s="17">
        <f t="shared" si="3"/>
        <v>3</v>
      </c>
      <c r="W8" s="54"/>
      <c r="X8" s="57"/>
      <c r="Y8" s="60"/>
    </row>
    <row r="9" spans="1:29" ht="11.45" customHeight="1" thickBot="1" x14ac:dyDescent="0.3">
      <c r="A9" s="49"/>
      <c r="B9" s="30" t="s">
        <v>42</v>
      </c>
      <c r="C9" s="52"/>
      <c r="D9" s="27">
        <v>6.626157407407407E-2</v>
      </c>
      <c r="E9" s="9">
        <v>9.0543981481481475E-2</v>
      </c>
      <c r="F9" s="22">
        <f t="shared" si="6"/>
        <v>2.4282407407407405E-2</v>
      </c>
      <c r="G9" s="18"/>
      <c r="H9" s="12">
        <v>1</v>
      </c>
      <c r="I9" s="12"/>
      <c r="J9" s="12"/>
      <c r="K9" s="12"/>
      <c r="L9" s="12"/>
      <c r="M9" s="12"/>
      <c r="N9" s="12">
        <v>1</v>
      </c>
      <c r="O9" s="12"/>
      <c r="P9" s="12">
        <v>2</v>
      </c>
      <c r="Q9" s="18">
        <f t="shared" si="7"/>
        <v>4</v>
      </c>
      <c r="R9" s="22">
        <f t="shared" si="9"/>
        <v>2.7777777777777779E-3</v>
      </c>
      <c r="S9" s="15"/>
      <c r="T9" s="22">
        <f t="shared" si="10"/>
        <v>2.7060185185185184E-2</v>
      </c>
      <c r="U9" s="22">
        <f t="shared" si="8"/>
        <v>2.7060185185185184E-2</v>
      </c>
      <c r="V9" s="18">
        <f t="shared" si="3"/>
        <v>9</v>
      </c>
      <c r="W9" s="55"/>
      <c r="X9" s="58"/>
      <c r="Y9" s="61"/>
    </row>
    <row r="10" spans="1:29" ht="15" customHeight="1" x14ac:dyDescent="0.25">
      <c r="A10" s="62">
        <v>7</v>
      </c>
      <c r="B10" s="29" t="s">
        <v>37</v>
      </c>
      <c r="C10" s="65" t="s">
        <v>35</v>
      </c>
      <c r="D10" s="25">
        <v>8.3333333333333332E-3</v>
      </c>
      <c r="E10" s="6">
        <v>3.1574074074074074E-2</v>
      </c>
      <c r="F10" s="19">
        <f t="shared" si="0"/>
        <v>2.3240740740740742E-2</v>
      </c>
      <c r="G10" s="16"/>
      <c r="H10" s="10">
        <v>1</v>
      </c>
      <c r="I10" s="10"/>
      <c r="J10" s="10"/>
      <c r="K10" s="10"/>
      <c r="L10" s="10"/>
      <c r="M10" s="10"/>
      <c r="N10" s="10"/>
      <c r="O10" s="10"/>
      <c r="P10" s="10">
        <v>2</v>
      </c>
      <c r="Q10" s="16">
        <f t="shared" si="1"/>
        <v>3</v>
      </c>
      <c r="R10" s="20">
        <f>TIME(0,Q10,0)</f>
        <v>2.0833333333333333E-3</v>
      </c>
      <c r="S10" s="13"/>
      <c r="T10" s="19">
        <f>F10+R10+S10</f>
        <v>2.5324074074074075E-2</v>
      </c>
      <c r="U10" s="19">
        <f t="shared" si="2"/>
        <v>2.5324074074074075E-2</v>
      </c>
      <c r="V10" s="16">
        <f t="shared" si="3"/>
        <v>4</v>
      </c>
      <c r="W10" s="56">
        <f>SUM(U10:U12)</f>
        <v>8.2939814814814813E-2</v>
      </c>
      <c r="X10" s="56">
        <f>IF(OR(L10=AC$3,L11=AC$3,L12=AC$3),"",W10)</f>
        <v>8.2939814814814813E-2</v>
      </c>
      <c r="Y10" s="70">
        <v>3</v>
      </c>
    </row>
    <row r="11" spans="1:29" ht="15" customHeight="1" x14ac:dyDescent="0.25">
      <c r="A11" s="63"/>
      <c r="B11" s="24" t="s">
        <v>38</v>
      </c>
      <c r="C11" s="66"/>
      <c r="D11" s="26">
        <v>3.1574074074074074E-2</v>
      </c>
      <c r="E11" s="8">
        <v>5.8634259259259254E-2</v>
      </c>
      <c r="F11" s="21">
        <f t="shared" si="0"/>
        <v>2.706018518518518E-2</v>
      </c>
      <c r="G11" s="17"/>
      <c r="H11" s="11"/>
      <c r="I11" s="11"/>
      <c r="J11" s="11"/>
      <c r="K11" s="11"/>
      <c r="L11" s="11"/>
      <c r="M11" s="11"/>
      <c r="N11" s="11">
        <v>2</v>
      </c>
      <c r="O11" s="11">
        <v>2</v>
      </c>
      <c r="P11" s="11">
        <v>3</v>
      </c>
      <c r="Q11" s="17">
        <f t="shared" si="1"/>
        <v>7</v>
      </c>
      <c r="R11" s="21">
        <f t="shared" ref="R11:R12" si="11">TIME(0,Q11,0)</f>
        <v>4.8611111111111112E-3</v>
      </c>
      <c r="S11" s="14"/>
      <c r="T11" s="21">
        <f t="shared" ref="T11:T12" si="12">F11+R11+S11</f>
        <v>3.1921296296296295E-2</v>
      </c>
      <c r="U11" s="21">
        <f t="shared" si="2"/>
        <v>3.1921296296296295E-2</v>
      </c>
      <c r="V11" s="17">
        <f t="shared" si="3"/>
        <v>17</v>
      </c>
      <c r="W11" s="68"/>
      <c r="X11" s="68"/>
      <c r="Y11" s="71"/>
    </row>
    <row r="12" spans="1:29" ht="15.75" customHeight="1" thickBot="1" x14ac:dyDescent="0.3">
      <c r="A12" s="64"/>
      <c r="B12" s="30" t="s">
        <v>39</v>
      </c>
      <c r="C12" s="67"/>
      <c r="D12" s="27">
        <v>5.8634259259259254E-2</v>
      </c>
      <c r="E12" s="9">
        <v>8.3634259259259255E-2</v>
      </c>
      <c r="F12" s="22">
        <f t="shared" si="0"/>
        <v>2.5000000000000001E-2</v>
      </c>
      <c r="G12" s="18"/>
      <c r="H12" s="12"/>
      <c r="I12" s="12"/>
      <c r="J12" s="12"/>
      <c r="K12" s="12"/>
      <c r="L12" s="12"/>
      <c r="M12" s="12"/>
      <c r="N12" s="12"/>
      <c r="O12" s="12"/>
      <c r="P12" s="12">
        <v>1</v>
      </c>
      <c r="Q12" s="18">
        <f t="shared" si="1"/>
        <v>1</v>
      </c>
      <c r="R12" s="22">
        <f t="shared" si="11"/>
        <v>6.9444444444444447E-4</v>
      </c>
      <c r="S12" s="15"/>
      <c r="T12" s="22">
        <f t="shared" si="12"/>
        <v>2.5694444444444447E-2</v>
      </c>
      <c r="U12" s="22">
        <f t="shared" si="2"/>
        <v>2.5694444444444447E-2</v>
      </c>
      <c r="V12" s="18">
        <f t="shared" si="3"/>
        <v>6</v>
      </c>
      <c r="W12" s="69"/>
      <c r="X12" s="69"/>
      <c r="Y12" s="72"/>
    </row>
    <row r="13" spans="1:29" ht="15" customHeight="1" thickBot="1" x14ac:dyDescent="0.3">
      <c r="A13" s="47">
        <v>9</v>
      </c>
      <c r="B13" s="29" t="s">
        <v>143</v>
      </c>
      <c r="C13" s="50" t="s">
        <v>32</v>
      </c>
      <c r="D13" s="25">
        <v>1.1111111111111112E-2</v>
      </c>
      <c r="E13" s="6">
        <v>3.9722222222222221E-2</v>
      </c>
      <c r="F13" s="19">
        <f t="shared" si="0"/>
        <v>2.8611111111111108E-2</v>
      </c>
      <c r="G13" s="16"/>
      <c r="H13" s="10">
        <v>1</v>
      </c>
      <c r="I13" s="10">
        <v>1</v>
      </c>
      <c r="J13" s="10">
        <v>2</v>
      </c>
      <c r="K13" s="10"/>
      <c r="L13" s="10"/>
      <c r="M13" s="10"/>
      <c r="N13" s="10"/>
      <c r="O13" s="10"/>
      <c r="P13" s="10">
        <v>1</v>
      </c>
      <c r="Q13" s="16">
        <f t="shared" si="1"/>
        <v>5</v>
      </c>
      <c r="R13" s="20">
        <f>TIME(0,Q13,0)</f>
        <v>3.472222222222222E-3</v>
      </c>
      <c r="S13" s="13"/>
      <c r="T13" s="19">
        <f>F13+R13+S13</f>
        <v>3.2083333333333332E-2</v>
      </c>
      <c r="U13" s="19">
        <f t="shared" si="2"/>
        <v>3.2083333333333332E-2</v>
      </c>
      <c r="V13" s="16">
        <f t="shared" si="3"/>
        <v>18</v>
      </c>
      <c r="W13" s="53">
        <f>SUM(U13:U15)</f>
        <v>8.3055555555555549E-2</v>
      </c>
      <c r="X13" s="56">
        <f>IF(OR(L13=AC$3,L14=AC$3,L15=AC$3),"",W13)</f>
        <v>8.3055555555555549E-2</v>
      </c>
      <c r="Y13" s="59">
        <v>4</v>
      </c>
    </row>
    <row r="14" spans="1:29" ht="15" customHeight="1" x14ac:dyDescent="0.25">
      <c r="A14" s="48"/>
      <c r="B14" s="29" t="s">
        <v>31</v>
      </c>
      <c r="C14" s="51"/>
      <c r="D14" s="26">
        <v>3.9722222222222221E-2</v>
      </c>
      <c r="E14" s="8">
        <v>6.2847222222222221E-2</v>
      </c>
      <c r="F14" s="21">
        <f t="shared" si="0"/>
        <v>2.3125E-2</v>
      </c>
      <c r="G14" s="17"/>
      <c r="H14" s="11">
        <v>2</v>
      </c>
      <c r="I14" s="11"/>
      <c r="J14" s="11">
        <v>1</v>
      </c>
      <c r="K14" s="11"/>
      <c r="L14" s="11"/>
      <c r="M14" s="11"/>
      <c r="N14" s="11">
        <v>1</v>
      </c>
      <c r="O14" s="11"/>
      <c r="P14" s="11">
        <v>3</v>
      </c>
      <c r="Q14" s="17">
        <f t="shared" si="1"/>
        <v>7</v>
      </c>
      <c r="R14" s="21">
        <f>TIME(0,Q14,0)</f>
        <v>4.8611111111111112E-3</v>
      </c>
      <c r="S14" s="14"/>
      <c r="T14" s="21">
        <f t="shared" ref="T14:T15" si="13">F14+R14+S14</f>
        <v>2.7986111111111111E-2</v>
      </c>
      <c r="U14" s="21">
        <f t="shared" si="2"/>
        <v>2.7986111111111111E-2</v>
      </c>
      <c r="V14" s="17">
        <f t="shared" si="3"/>
        <v>11</v>
      </c>
      <c r="W14" s="54"/>
      <c r="X14" s="57"/>
      <c r="Y14" s="60"/>
    </row>
    <row r="15" spans="1:29" ht="15.75" customHeight="1" thickBot="1" x14ac:dyDescent="0.3">
      <c r="A15" s="49"/>
      <c r="B15" s="30" t="s">
        <v>33</v>
      </c>
      <c r="C15" s="52"/>
      <c r="D15" s="27">
        <v>6.2847222222222221E-2</v>
      </c>
      <c r="E15" s="9">
        <v>8.4444444444444447E-2</v>
      </c>
      <c r="F15" s="22">
        <f t="shared" si="0"/>
        <v>2.1597222222222226E-2</v>
      </c>
      <c r="G15" s="18"/>
      <c r="H15" s="12"/>
      <c r="I15" s="12"/>
      <c r="J15" s="12">
        <v>1</v>
      </c>
      <c r="K15" s="12"/>
      <c r="L15" s="12"/>
      <c r="M15" s="12"/>
      <c r="N15" s="12"/>
      <c r="O15" s="12"/>
      <c r="P15" s="12">
        <v>1</v>
      </c>
      <c r="Q15" s="18">
        <f t="shared" si="1"/>
        <v>2</v>
      </c>
      <c r="R15" s="22">
        <f>TIME(0,Q15,0)</f>
        <v>1.3888888888888889E-3</v>
      </c>
      <c r="S15" s="15"/>
      <c r="T15" s="22">
        <f t="shared" si="13"/>
        <v>2.2986111111111113E-2</v>
      </c>
      <c r="U15" s="22">
        <f t="shared" si="2"/>
        <v>2.2986111111111113E-2</v>
      </c>
      <c r="V15" s="18">
        <f t="shared" si="3"/>
        <v>2</v>
      </c>
      <c r="W15" s="55"/>
      <c r="X15" s="58"/>
      <c r="Y15" s="61"/>
    </row>
    <row r="16" spans="1:29" ht="15" customHeight="1" x14ac:dyDescent="0.25">
      <c r="A16" s="62">
        <v>5</v>
      </c>
      <c r="B16" s="29" t="s">
        <v>93</v>
      </c>
      <c r="C16" s="65" t="s">
        <v>86</v>
      </c>
      <c r="D16" s="25">
        <v>5.5555555555555558E-3</v>
      </c>
      <c r="E16" s="6">
        <v>3.3692129629629627E-2</v>
      </c>
      <c r="F16" s="19">
        <f t="shared" si="0"/>
        <v>2.8136574074074071E-2</v>
      </c>
      <c r="G16" s="16"/>
      <c r="H16" s="10"/>
      <c r="I16" s="10"/>
      <c r="J16" s="10"/>
      <c r="K16" s="10"/>
      <c r="L16" s="10"/>
      <c r="M16" s="10"/>
      <c r="N16" s="10">
        <v>2</v>
      </c>
      <c r="O16" s="10"/>
      <c r="P16" s="10">
        <v>1</v>
      </c>
      <c r="Q16" s="16">
        <f t="shared" si="1"/>
        <v>3</v>
      </c>
      <c r="R16" s="20">
        <f>TIME(0,Q16,0)</f>
        <v>2.0833333333333333E-3</v>
      </c>
      <c r="S16" s="13"/>
      <c r="T16" s="19">
        <f>F16+R16+S16</f>
        <v>3.0219907407407404E-2</v>
      </c>
      <c r="U16" s="19">
        <f t="shared" si="2"/>
        <v>3.0219907407407404E-2</v>
      </c>
      <c r="V16" s="16">
        <f t="shared" si="3"/>
        <v>14</v>
      </c>
      <c r="W16" s="56">
        <f>SUM(U16:U18)</f>
        <v>8.7268518518518523E-2</v>
      </c>
      <c r="X16" s="56">
        <f>IF(OR(L16=AC$3,L17=AC$3,L18=AC$3),"",W16)</f>
        <v>8.7268518518518523E-2</v>
      </c>
      <c r="Y16" s="70">
        <v>5</v>
      </c>
    </row>
    <row r="17" spans="1:25" ht="15" customHeight="1" x14ac:dyDescent="0.25">
      <c r="A17" s="63"/>
      <c r="B17" s="24" t="s">
        <v>94</v>
      </c>
      <c r="C17" s="66"/>
      <c r="D17" s="26">
        <v>3.3692129629629627E-2</v>
      </c>
      <c r="E17" s="8">
        <v>6.1631944444444448E-2</v>
      </c>
      <c r="F17" s="21">
        <f t="shared" si="0"/>
        <v>2.793981481481482E-2</v>
      </c>
      <c r="G17" s="17"/>
      <c r="H17" s="11">
        <v>1</v>
      </c>
      <c r="I17" s="11">
        <v>2</v>
      </c>
      <c r="J17" s="11"/>
      <c r="K17" s="11"/>
      <c r="L17" s="11"/>
      <c r="M17" s="11"/>
      <c r="N17" s="11">
        <v>1</v>
      </c>
      <c r="O17" s="11"/>
      <c r="P17" s="11">
        <v>1</v>
      </c>
      <c r="Q17" s="17">
        <f t="shared" si="1"/>
        <v>5</v>
      </c>
      <c r="R17" s="21">
        <f t="shared" ref="R17:R18" si="14">TIME(0,Q17,0)</f>
        <v>3.472222222222222E-3</v>
      </c>
      <c r="S17" s="14"/>
      <c r="T17" s="21">
        <f t="shared" ref="T17:T18" si="15">F17+R17+S17</f>
        <v>3.1412037037037044E-2</v>
      </c>
      <c r="U17" s="21">
        <f t="shared" si="2"/>
        <v>3.1412037037037044E-2</v>
      </c>
      <c r="V17" s="17">
        <f t="shared" si="3"/>
        <v>16</v>
      </c>
      <c r="W17" s="68"/>
      <c r="X17" s="68"/>
      <c r="Y17" s="71"/>
    </row>
    <row r="18" spans="1:25" ht="15.75" customHeight="1" thickBot="1" x14ac:dyDescent="0.3">
      <c r="A18" s="64"/>
      <c r="B18" s="30" t="s">
        <v>95</v>
      </c>
      <c r="C18" s="67"/>
      <c r="D18" s="27">
        <v>6.1631944444444448E-2</v>
      </c>
      <c r="E18" s="9">
        <v>8.3796296296296299E-2</v>
      </c>
      <c r="F18" s="22">
        <f t="shared" si="0"/>
        <v>2.2164351851851852E-2</v>
      </c>
      <c r="G18" s="18"/>
      <c r="H18" s="12"/>
      <c r="I18" s="12">
        <v>1</v>
      </c>
      <c r="J18" s="12"/>
      <c r="K18" s="12"/>
      <c r="L18" s="12"/>
      <c r="M18" s="12"/>
      <c r="N18" s="12">
        <v>2</v>
      </c>
      <c r="O18" s="12"/>
      <c r="P18" s="12">
        <v>2</v>
      </c>
      <c r="Q18" s="18">
        <f t="shared" si="1"/>
        <v>5</v>
      </c>
      <c r="R18" s="22">
        <f t="shared" si="14"/>
        <v>3.472222222222222E-3</v>
      </c>
      <c r="S18" s="15"/>
      <c r="T18" s="22">
        <f t="shared" si="15"/>
        <v>2.5636574074074076E-2</v>
      </c>
      <c r="U18" s="22">
        <f t="shared" si="2"/>
        <v>2.5636574074074076E-2</v>
      </c>
      <c r="V18" s="18">
        <f t="shared" si="3"/>
        <v>5</v>
      </c>
      <c r="W18" s="69"/>
      <c r="X18" s="69"/>
      <c r="Y18" s="72"/>
    </row>
    <row r="19" spans="1:25" ht="15" customHeight="1" x14ac:dyDescent="0.25">
      <c r="A19" s="47">
        <v>17</v>
      </c>
      <c r="B19" s="29" t="s">
        <v>133</v>
      </c>
      <c r="C19" s="50" t="s">
        <v>132</v>
      </c>
      <c r="D19" s="25">
        <v>2.2222222222222223E-2</v>
      </c>
      <c r="E19" s="6">
        <v>5.1805555555555556E-2</v>
      </c>
      <c r="F19" s="19">
        <f t="shared" ref="F19:F24" si="16">E19-D19</f>
        <v>2.9583333333333333E-2</v>
      </c>
      <c r="G19" s="16"/>
      <c r="H19" s="10"/>
      <c r="I19" s="10"/>
      <c r="J19" s="10"/>
      <c r="K19" s="10"/>
      <c r="L19" s="10"/>
      <c r="M19" s="10"/>
      <c r="N19" s="10">
        <v>2</v>
      </c>
      <c r="O19" s="10"/>
      <c r="P19" s="10"/>
      <c r="Q19" s="16">
        <f t="shared" ref="Q19:Q21" si="17">SUM(G19:P19)</f>
        <v>2</v>
      </c>
      <c r="R19" s="20">
        <f>TIME(0,Q19,0)</f>
        <v>1.3888888888888889E-3</v>
      </c>
      <c r="S19" s="13"/>
      <c r="T19" s="19">
        <f>F19+R19+S19</f>
        <v>3.097222222222222E-2</v>
      </c>
      <c r="U19" s="19">
        <f t="shared" ref="U19:U24" si="18">T19</f>
        <v>3.097222222222222E-2</v>
      </c>
      <c r="V19" s="16">
        <f t="shared" si="3"/>
        <v>15</v>
      </c>
      <c r="W19" s="53">
        <f>SUM(U19:U21)</f>
        <v>9.9930555555555564E-2</v>
      </c>
      <c r="X19" s="56">
        <f>IF(OR(L19=AC$3,L20=AC$3,L21=AC$3),"",W19)</f>
        <v>9.9930555555555564E-2</v>
      </c>
      <c r="Y19" s="59">
        <v>6</v>
      </c>
    </row>
    <row r="20" spans="1:25" ht="15" customHeight="1" x14ac:dyDescent="0.25">
      <c r="A20" s="48"/>
      <c r="B20" s="24" t="s">
        <v>134</v>
      </c>
      <c r="C20" s="51"/>
      <c r="D20" s="26">
        <v>5.1805555555555556E-2</v>
      </c>
      <c r="E20" s="8">
        <v>8.0601851851851855E-2</v>
      </c>
      <c r="F20" s="21">
        <f t="shared" si="16"/>
        <v>2.8796296296296299E-2</v>
      </c>
      <c r="G20" s="17"/>
      <c r="H20" s="11"/>
      <c r="I20" s="11">
        <v>10</v>
      </c>
      <c r="J20" s="11">
        <v>2</v>
      </c>
      <c r="K20" s="11"/>
      <c r="L20" s="11"/>
      <c r="M20" s="11"/>
      <c r="N20" s="11">
        <v>2</v>
      </c>
      <c r="O20" s="11"/>
      <c r="P20" s="11">
        <v>1</v>
      </c>
      <c r="Q20" s="17">
        <f t="shared" si="17"/>
        <v>15</v>
      </c>
      <c r="R20" s="21">
        <f t="shared" ref="R20:R21" si="19">TIME(0,Q20,0)</f>
        <v>1.0416666666666666E-2</v>
      </c>
      <c r="S20" s="14">
        <v>2.6620370370370372E-4</v>
      </c>
      <c r="T20" s="21">
        <f t="shared" ref="T20:T21" si="20">F20+R20+S20</f>
        <v>3.9479166666666669E-2</v>
      </c>
      <c r="U20" s="21">
        <f t="shared" si="18"/>
        <v>3.9479166666666669E-2</v>
      </c>
      <c r="V20" s="17">
        <f t="shared" si="3"/>
        <v>20</v>
      </c>
      <c r="W20" s="54"/>
      <c r="X20" s="57"/>
      <c r="Y20" s="60"/>
    </row>
    <row r="21" spans="1:25" ht="15.75" customHeight="1" thickBot="1" x14ac:dyDescent="0.3">
      <c r="A21" s="49"/>
      <c r="B21" s="30" t="s">
        <v>135</v>
      </c>
      <c r="C21" s="52"/>
      <c r="D21" s="27">
        <v>8.0601851851851855E-2</v>
      </c>
      <c r="E21" s="9">
        <v>0.10730324074074075</v>
      </c>
      <c r="F21" s="22">
        <f t="shared" si="16"/>
        <v>2.6701388888888899E-2</v>
      </c>
      <c r="G21" s="18"/>
      <c r="H21" s="12"/>
      <c r="I21" s="12"/>
      <c r="J21" s="12"/>
      <c r="K21" s="12"/>
      <c r="L21" s="12"/>
      <c r="M21" s="12"/>
      <c r="N21" s="12">
        <v>1</v>
      </c>
      <c r="O21" s="12"/>
      <c r="P21" s="12">
        <v>3</v>
      </c>
      <c r="Q21" s="18">
        <f t="shared" si="17"/>
        <v>4</v>
      </c>
      <c r="R21" s="22">
        <f t="shared" si="19"/>
        <v>2.7777777777777779E-3</v>
      </c>
      <c r="S21" s="15"/>
      <c r="T21" s="22">
        <f t="shared" si="20"/>
        <v>2.9479166666666678E-2</v>
      </c>
      <c r="U21" s="22">
        <f t="shared" si="18"/>
        <v>2.9479166666666678E-2</v>
      </c>
      <c r="V21" s="18">
        <f t="shared" si="3"/>
        <v>13</v>
      </c>
      <c r="W21" s="55"/>
      <c r="X21" s="58"/>
      <c r="Y21" s="61"/>
    </row>
    <row r="22" spans="1:25" ht="14.45" customHeight="1" x14ac:dyDescent="0.25">
      <c r="A22" s="47">
        <v>11</v>
      </c>
      <c r="B22" s="29" t="s">
        <v>106</v>
      </c>
      <c r="C22" s="50" t="s">
        <v>102</v>
      </c>
      <c r="D22" s="25">
        <v>1.3888888888888888E-2</v>
      </c>
      <c r="E22" s="6">
        <v>4.1134259259259259E-2</v>
      </c>
      <c r="F22" s="19">
        <f t="shared" si="16"/>
        <v>2.7245370370370371E-2</v>
      </c>
      <c r="G22" s="16"/>
      <c r="H22" s="10">
        <v>0</v>
      </c>
      <c r="I22" s="10">
        <v>0</v>
      </c>
      <c r="J22" s="10">
        <v>0</v>
      </c>
      <c r="K22" s="10"/>
      <c r="L22" s="10"/>
      <c r="M22" s="10"/>
      <c r="N22" s="10">
        <v>2</v>
      </c>
      <c r="O22" s="10"/>
      <c r="P22" s="10"/>
      <c r="Q22" s="16">
        <f t="shared" ref="Q22:Q24" si="21">SUM(G22:P22)</f>
        <v>2</v>
      </c>
      <c r="R22" s="20">
        <f>TIME(0,Q22,0)</f>
        <v>1.3888888888888889E-3</v>
      </c>
      <c r="S22" s="13"/>
      <c r="T22" s="19">
        <f>F22+R22+S22</f>
        <v>2.8634259259259259E-2</v>
      </c>
      <c r="U22" s="19">
        <f t="shared" si="18"/>
        <v>2.8634259259259259E-2</v>
      </c>
      <c r="V22" s="16">
        <f t="shared" si="3"/>
        <v>12</v>
      </c>
      <c r="W22" s="53">
        <f>SUM(U22:U24)</f>
        <v>0.11131944444444444</v>
      </c>
      <c r="X22" s="56">
        <f>IF(OR(L22=AC$3,L23=AC$3,L24=AC$3),"",W22)</f>
        <v>0.11131944444444444</v>
      </c>
      <c r="Y22" s="59">
        <v>7</v>
      </c>
    </row>
    <row r="23" spans="1:25" ht="15" customHeight="1" x14ac:dyDescent="0.25">
      <c r="A23" s="48"/>
      <c r="B23" s="24" t="s">
        <v>107</v>
      </c>
      <c r="C23" s="51"/>
      <c r="D23" s="26">
        <v>4.1134259259259259E-2</v>
      </c>
      <c r="E23" s="8">
        <v>6.8981481481481477E-2</v>
      </c>
      <c r="F23" s="21">
        <f t="shared" si="16"/>
        <v>2.7847222222222218E-2</v>
      </c>
      <c r="G23" s="17"/>
      <c r="H23" s="11">
        <v>2</v>
      </c>
      <c r="I23" s="11">
        <v>1</v>
      </c>
      <c r="J23" s="11">
        <v>4</v>
      </c>
      <c r="K23" s="11"/>
      <c r="L23" s="11"/>
      <c r="M23" s="11"/>
      <c r="N23" s="11">
        <v>2</v>
      </c>
      <c r="O23" s="11"/>
      <c r="P23" s="11"/>
      <c r="Q23" s="17">
        <f t="shared" si="21"/>
        <v>9</v>
      </c>
      <c r="R23" s="21">
        <f t="shared" ref="R23:R24" si="22">TIME(0,Q23,0)</f>
        <v>6.2499999999999995E-3</v>
      </c>
      <c r="S23" s="14"/>
      <c r="T23" s="21">
        <f t="shared" ref="T23:T24" si="23">F23+R23+S23</f>
        <v>3.4097222222222216E-2</v>
      </c>
      <c r="U23" s="21">
        <f t="shared" si="18"/>
        <v>3.4097222222222216E-2</v>
      </c>
      <c r="V23" s="17">
        <f t="shared" si="3"/>
        <v>19</v>
      </c>
      <c r="W23" s="54"/>
      <c r="X23" s="57"/>
      <c r="Y23" s="60"/>
    </row>
    <row r="24" spans="1:25" ht="15.75" customHeight="1" thickBot="1" x14ac:dyDescent="0.3">
      <c r="A24" s="49"/>
      <c r="B24" s="24" t="s">
        <v>108</v>
      </c>
      <c r="C24" s="52"/>
      <c r="D24" s="27">
        <v>6.8981481481481477E-2</v>
      </c>
      <c r="E24" s="9">
        <v>0.10090277777777779</v>
      </c>
      <c r="F24" s="22">
        <f t="shared" si="16"/>
        <v>3.1921296296296309E-2</v>
      </c>
      <c r="G24" s="18"/>
      <c r="H24" s="12">
        <v>1</v>
      </c>
      <c r="I24" s="12"/>
      <c r="J24" s="12"/>
      <c r="K24" s="12"/>
      <c r="L24" s="12">
        <v>20</v>
      </c>
      <c r="M24" s="12"/>
      <c r="N24" s="12"/>
      <c r="O24" s="12"/>
      <c r="P24" s="12">
        <v>3</v>
      </c>
      <c r="Q24" s="18">
        <f t="shared" si="21"/>
        <v>24</v>
      </c>
      <c r="R24" s="22">
        <f t="shared" si="22"/>
        <v>1.6666666666666666E-2</v>
      </c>
      <c r="S24" s="15"/>
      <c r="T24" s="22">
        <f t="shared" si="23"/>
        <v>4.8587962962962972E-2</v>
      </c>
      <c r="U24" s="22">
        <f t="shared" si="18"/>
        <v>4.8587962962962972E-2</v>
      </c>
      <c r="V24" s="18">
        <f t="shared" si="3"/>
        <v>21</v>
      </c>
      <c r="W24" s="55"/>
      <c r="X24" s="58"/>
      <c r="Y24" s="61"/>
    </row>
    <row r="31" spans="1:25" x14ac:dyDescent="0.25">
      <c r="A31" s="103"/>
      <c r="B31" s="39"/>
      <c r="C31" s="104"/>
      <c r="D31" s="40"/>
      <c r="E31" s="40"/>
      <c r="F31" s="41"/>
      <c r="G31" s="42"/>
      <c r="H31" s="43"/>
      <c r="I31" s="43"/>
      <c r="J31" s="43"/>
      <c r="K31" s="43"/>
      <c r="L31" s="43"/>
      <c r="M31" s="43"/>
      <c r="N31" s="43"/>
      <c r="O31" s="43"/>
      <c r="P31" s="43"/>
      <c r="Q31" s="42"/>
      <c r="R31" s="44"/>
      <c r="S31" s="45"/>
      <c r="T31" s="41"/>
      <c r="U31" s="41"/>
      <c r="V31" s="42"/>
      <c r="W31" s="105"/>
      <c r="X31" s="105"/>
      <c r="Y31" s="106"/>
    </row>
    <row r="32" spans="1:25" x14ac:dyDescent="0.25">
      <c r="A32" s="103"/>
      <c r="B32" s="39"/>
      <c r="C32" s="104"/>
      <c r="D32" s="46"/>
      <c r="E32" s="40"/>
      <c r="F32" s="41"/>
      <c r="G32" s="42"/>
      <c r="H32" s="43"/>
      <c r="I32" s="43"/>
      <c r="J32" s="43"/>
      <c r="K32" s="43"/>
      <c r="L32" s="43"/>
      <c r="M32" s="43"/>
      <c r="N32" s="43"/>
      <c r="O32" s="43"/>
      <c r="P32" s="43"/>
      <c r="Q32" s="42"/>
      <c r="R32" s="41"/>
      <c r="S32" s="45"/>
      <c r="T32" s="41"/>
      <c r="U32" s="41"/>
      <c r="V32" s="42"/>
      <c r="W32" s="105"/>
      <c r="X32" s="105"/>
      <c r="Y32" s="106"/>
    </row>
    <row r="33" spans="1:25" x14ac:dyDescent="0.25">
      <c r="A33" s="103"/>
      <c r="B33" s="39"/>
      <c r="C33" s="104"/>
      <c r="D33" s="46"/>
      <c r="E33" s="40"/>
      <c r="F33" s="41"/>
      <c r="G33" s="42"/>
      <c r="H33" s="43"/>
      <c r="I33" s="43"/>
      <c r="J33" s="43"/>
      <c r="K33" s="43"/>
      <c r="L33" s="43"/>
      <c r="M33" s="43"/>
      <c r="N33" s="43"/>
      <c r="O33" s="43"/>
      <c r="P33" s="43"/>
      <c r="Q33" s="42"/>
      <c r="R33" s="41"/>
      <c r="S33" s="45"/>
      <c r="T33" s="41"/>
      <c r="U33" s="41"/>
      <c r="V33" s="42"/>
      <c r="W33" s="105"/>
      <c r="X33" s="105"/>
      <c r="Y33" s="106"/>
    </row>
  </sheetData>
  <sheetProtection selectLockedCells="1"/>
  <mergeCells count="65">
    <mergeCell ref="A31:A33"/>
    <mergeCell ref="C31:C33"/>
    <mergeCell ref="W31:W33"/>
    <mergeCell ref="X31:X33"/>
    <mergeCell ref="Y31:Y33"/>
    <mergeCell ref="A22:A24"/>
    <mergeCell ref="C22:C24"/>
    <mergeCell ref="W22:W24"/>
    <mergeCell ref="X22:X24"/>
    <mergeCell ref="Y22:Y24"/>
    <mergeCell ref="G1:P1"/>
    <mergeCell ref="M2:M3"/>
    <mergeCell ref="N2:N3"/>
    <mergeCell ref="O2:P2"/>
    <mergeCell ref="A1:A3"/>
    <mergeCell ref="C1:C3"/>
    <mergeCell ref="D1:D3"/>
    <mergeCell ref="E1:E3"/>
    <mergeCell ref="F1:F3"/>
    <mergeCell ref="W1:W3"/>
    <mergeCell ref="X1:X3"/>
    <mergeCell ref="Y1:Y3"/>
    <mergeCell ref="B2:B3"/>
    <mergeCell ref="G2:G3"/>
    <mergeCell ref="H2:H3"/>
    <mergeCell ref="I2:I3"/>
    <mergeCell ref="J2:J3"/>
    <mergeCell ref="K2:K3"/>
    <mergeCell ref="L2:L3"/>
    <mergeCell ref="Q1:Q3"/>
    <mergeCell ref="R1:R3"/>
    <mergeCell ref="S1:S3"/>
    <mergeCell ref="T1:T3"/>
    <mergeCell ref="U1:U3"/>
    <mergeCell ref="V1:V3"/>
    <mergeCell ref="A4:A6"/>
    <mergeCell ref="C4:C6"/>
    <mergeCell ref="W4:W6"/>
    <mergeCell ref="X4:X6"/>
    <mergeCell ref="Y4:Y6"/>
    <mergeCell ref="A7:A9"/>
    <mergeCell ref="C7:C9"/>
    <mergeCell ref="W7:W9"/>
    <mergeCell ref="X7:X9"/>
    <mergeCell ref="Y7:Y9"/>
    <mergeCell ref="A10:A12"/>
    <mergeCell ref="C10:C12"/>
    <mergeCell ref="W10:W12"/>
    <mergeCell ref="X10:X12"/>
    <mergeCell ref="Y10:Y12"/>
    <mergeCell ref="A16:A18"/>
    <mergeCell ref="C16:C18"/>
    <mergeCell ref="W16:W18"/>
    <mergeCell ref="X16:X18"/>
    <mergeCell ref="Y16:Y18"/>
    <mergeCell ref="A13:A15"/>
    <mergeCell ref="C13:C15"/>
    <mergeCell ref="W13:W15"/>
    <mergeCell ref="X13:X15"/>
    <mergeCell ref="Y13:Y15"/>
    <mergeCell ref="A19:A21"/>
    <mergeCell ref="C19:C21"/>
    <mergeCell ref="W19:W21"/>
    <mergeCell ref="X19:X21"/>
    <mergeCell ref="Y19:Y21"/>
  </mergeCells>
  <dataValidations count="4">
    <dataValidation type="list" allowBlank="1" showInputMessage="1" showErrorMessage="1" sqref="L31:L33 L4:L24" xr:uid="{00000000-0002-0000-0300-000000000000}">
      <formula1>$AC$1:$AC$3</formula1>
    </dataValidation>
    <dataValidation type="whole" operator="greaterThanOrEqual" allowBlank="1" showInputMessage="1" showErrorMessage="1" sqref="M31:Q33 H31:H33 J31:K33 H4:H24 M4:Q24 J4:K24" xr:uid="{00000000-0002-0000-0300-000001000000}">
      <formula1>0</formula1>
    </dataValidation>
    <dataValidation type="list" allowBlank="1" showInputMessage="1" showErrorMessage="1" sqref="G31:G33 G4:G24" xr:uid="{00000000-0002-0000-0300-000002000000}">
      <formula1>$AB$1:$AB$2</formula1>
    </dataValidation>
    <dataValidation type="time" operator="greaterThanOrEqual" allowBlank="1" showInputMessage="1" showErrorMessage="1" prompt="čas jednotlivce v cíli" sqref="E31:E33 E4:E24" xr:uid="{00000000-0002-0000-0300-000003000000}">
      <formula1>D4</formula1>
    </dataValidation>
  </dataValidations>
  <pageMargins left="0.70866141732283472" right="0.70866141732283472" top="0.78740157480314965" bottom="0.78740157480314965" header="0.31496062992125984" footer="0.31496062992125984"/>
  <pageSetup paperSize="9" scale="8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0"/>
  <sheetViews>
    <sheetView zoomScale="120" zoomScaleNormal="120" workbookViewId="0">
      <pane ySplit="3" topLeftCell="A4" activePane="bottomLeft" state="frozen"/>
      <selection pane="bottomLeft" sqref="A1:A3"/>
    </sheetView>
  </sheetViews>
  <sheetFormatPr defaultColWidth="9.140625" defaultRowHeight="15" x14ac:dyDescent="0.25"/>
  <cols>
    <col min="1" max="1" width="8.140625" style="1" customWidth="1"/>
    <col min="2" max="2" width="20.85546875" customWidth="1"/>
    <col min="3" max="3" width="13" style="3" customWidth="1"/>
    <col min="4" max="5" width="7.5703125" customWidth="1"/>
    <col min="6" max="6" width="8.42578125" customWidth="1"/>
    <col min="7" max="7" width="3" customWidth="1"/>
    <col min="8" max="8" width="2.42578125" customWidth="1"/>
    <col min="9" max="9" width="3.140625" customWidth="1"/>
    <col min="10" max="10" width="2.140625" bestFit="1" customWidth="1"/>
    <col min="11" max="12" width="2.85546875" customWidth="1"/>
    <col min="13" max="14" width="2.5703125" customWidth="1"/>
    <col min="15" max="16" width="2.28515625" customWidth="1"/>
    <col min="17" max="17" width="8.42578125" hidden="1" customWidth="1"/>
    <col min="18" max="20" width="8.42578125" customWidth="1"/>
    <col min="21" max="21" width="8.42578125" hidden="1" customWidth="1"/>
    <col min="22" max="22" width="10.7109375" customWidth="1"/>
    <col min="23" max="23" width="10.140625" customWidth="1"/>
    <col min="24" max="24" width="10.140625" hidden="1" customWidth="1"/>
    <col min="25" max="25" width="11" customWidth="1"/>
    <col min="27" max="27" width="11.85546875" bestFit="1" customWidth="1"/>
  </cols>
  <sheetData>
    <row r="1" spans="1:29" ht="15" customHeight="1" x14ac:dyDescent="0.25">
      <c r="A1" s="91" t="s">
        <v>0</v>
      </c>
      <c r="B1" s="7" t="s">
        <v>18</v>
      </c>
      <c r="C1" s="73" t="s">
        <v>1</v>
      </c>
      <c r="D1" s="73" t="s">
        <v>7</v>
      </c>
      <c r="E1" s="94" t="s">
        <v>2</v>
      </c>
      <c r="F1" s="97" t="s">
        <v>3</v>
      </c>
      <c r="G1" s="100" t="s">
        <v>4</v>
      </c>
      <c r="H1" s="101"/>
      <c r="I1" s="101"/>
      <c r="J1" s="101"/>
      <c r="K1" s="101"/>
      <c r="L1" s="101"/>
      <c r="M1" s="101"/>
      <c r="N1" s="101"/>
      <c r="O1" s="101"/>
      <c r="P1" s="102"/>
      <c r="Q1" s="88" t="s">
        <v>4</v>
      </c>
      <c r="R1" s="73" t="s">
        <v>4</v>
      </c>
      <c r="S1" s="73" t="s">
        <v>22</v>
      </c>
      <c r="T1" s="73" t="s">
        <v>5</v>
      </c>
      <c r="U1" s="88" t="s">
        <v>16</v>
      </c>
      <c r="V1" s="73" t="s">
        <v>16</v>
      </c>
      <c r="W1" s="73" t="s">
        <v>19</v>
      </c>
      <c r="X1" s="76"/>
      <c r="Y1" s="79" t="s">
        <v>17</v>
      </c>
      <c r="AA1" s="2"/>
      <c r="AB1" s="32">
        <v>0</v>
      </c>
      <c r="AC1" s="32">
        <v>0</v>
      </c>
    </row>
    <row r="2" spans="1:29" ht="15" customHeight="1" x14ac:dyDescent="0.25">
      <c r="A2" s="92"/>
      <c r="B2" s="82" t="s">
        <v>6</v>
      </c>
      <c r="C2" s="74"/>
      <c r="D2" s="74"/>
      <c r="E2" s="95"/>
      <c r="F2" s="98"/>
      <c r="G2" s="84" t="s">
        <v>23</v>
      </c>
      <c r="H2" s="84" t="s">
        <v>13</v>
      </c>
      <c r="I2" s="84" t="s">
        <v>15</v>
      </c>
      <c r="J2" s="84" t="s">
        <v>14</v>
      </c>
      <c r="K2" s="84" t="s">
        <v>20</v>
      </c>
      <c r="L2" s="86" t="s">
        <v>21</v>
      </c>
      <c r="M2" s="84" t="s">
        <v>8</v>
      </c>
      <c r="N2" s="84" t="s">
        <v>11</v>
      </c>
      <c r="O2" s="84" t="s">
        <v>12</v>
      </c>
      <c r="P2" s="84"/>
      <c r="Q2" s="89"/>
      <c r="R2" s="74"/>
      <c r="S2" s="74"/>
      <c r="T2" s="74"/>
      <c r="U2" s="89"/>
      <c r="V2" s="74"/>
      <c r="W2" s="74"/>
      <c r="X2" s="77"/>
      <c r="Y2" s="80"/>
      <c r="AA2" s="2"/>
      <c r="AB2" s="33" t="s">
        <v>14</v>
      </c>
      <c r="AC2" s="32">
        <v>20</v>
      </c>
    </row>
    <row r="3" spans="1:29" ht="15" customHeight="1" thickBot="1" x14ac:dyDescent="0.3">
      <c r="A3" s="93"/>
      <c r="B3" s="83"/>
      <c r="C3" s="75"/>
      <c r="D3" s="75"/>
      <c r="E3" s="96"/>
      <c r="F3" s="99"/>
      <c r="G3" s="85"/>
      <c r="H3" s="85"/>
      <c r="I3" s="85"/>
      <c r="J3" s="85"/>
      <c r="K3" s="85"/>
      <c r="L3" s="87"/>
      <c r="M3" s="85"/>
      <c r="N3" s="85"/>
      <c r="O3" s="23" t="s">
        <v>10</v>
      </c>
      <c r="P3" s="23" t="s">
        <v>9</v>
      </c>
      <c r="Q3" s="90"/>
      <c r="R3" s="75"/>
      <c r="S3" s="75"/>
      <c r="T3" s="75"/>
      <c r="U3" s="90"/>
      <c r="V3" s="75"/>
      <c r="W3" s="75"/>
      <c r="X3" s="78"/>
      <c r="Y3" s="81"/>
      <c r="AB3" s="32"/>
      <c r="AC3" s="33" t="s">
        <v>14</v>
      </c>
    </row>
    <row r="4" spans="1:29" ht="15" customHeight="1" x14ac:dyDescent="0.25">
      <c r="A4" s="47">
        <v>19</v>
      </c>
      <c r="B4" s="29" t="s">
        <v>73</v>
      </c>
      <c r="C4" s="50" t="s">
        <v>36</v>
      </c>
      <c r="D4" s="25">
        <v>2.4999999999999998E-2</v>
      </c>
      <c r="E4" s="6">
        <v>4.53587962962963E-2</v>
      </c>
      <c r="F4" s="19">
        <f t="shared" ref="F4:F15" si="0">E4-D4</f>
        <v>2.0358796296296302E-2</v>
      </c>
      <c r="G4" s="16"/>
      <c r="H4" s="10"/>
      <c r="I4" s="10"/>
      <c r="J4" s="10"/>
      <c r="K4" s="10"/>
      <c r="L4" s="10"/>
      <c r="M4" s="10"/>
      <c r="N4" s="10"/>
      <c r="O4" s="10"/>
      <c r="P4" s="10"/>
      <c r="Q4" s="16">
        <f t="shared" ref="Q4:Q9" si="1">SUM(G4:P4)</f>
        <v>0</v>
      </c>
      <c r="R4" s="20">
        <f>TIME(0,Q4,0)</f>
        <v>0</v>
      </c>
      <c r="S4" s="13"/>
      <c r="T4" s="19">
        <f>F4+R4+S4</f>
        <v>2.0358796296296302E-2</v>
      </c>
      <c r="U4" s="19">
        <f t="shared" ref="U4:U15" si="2">T4</f>
        <v>2.0358796296296302E-2</v>
      </c>
      <c r="V4" s="16">
        <f>IF(OR(L4=AC$3),"DISC",RANK(U4,U$4:U$31673,1))</f>
        <v>3</v>
      </c>
      <c r="W4" s="53">
        <f>SUM(U4:U6)</f>
        <v>6.0671296296296293E-2</v>
      </c>
      <c r="X4" s="56">
        <f>IF(OR(L4=AC$3,L5=AC$3,L6=AC$3),"",W4)</f>
        <v>6.0671296296296293E-2</v>
      </c>
      <c r="Y4" s="59">
        <f>IF(OR(V4="DISC",V5="DISC",V6="DISC"),"DISC",RANK(X4,X$4:X$31673,1))</f>
        <v>1</v>
      </c>
    </row>
    <row r="5" spans="1:29" ht="15" customHeight="1" x14ac:dyDescent="0.25">
      <c r="A5" s="48"/>
      <c r="B5" s="24" t="s">
        <v>74</v>
      </c>
      <c r="C5" s="51"/>
      <c r="D5" s="26">
        <v>4.53587962962963E-2</v>
      </c>
      <c r="E5" s="8">
        <v>6.5543981481481481E-2</v>
      </c>
      <c r="F5" s="21">
        <f t="shared" si="0"/>
        <v>2.0185185185185181E-2</v>
      </c>
      <c r="G5" s="17"/>
      <c r="H5" s="11"/>
      <c r="I5" s="11"/>
      <c r="J5" s="11"/>
      <c r="K5" s="11"/>
      <c r="L5" s="11"/>
      <c r="M5" s="11"/>
      <c r="N5" s="11"/>
      <c r="O5" s="11"/>
      <c r="P5" s="11"/>
      <c r="Q5" s="17">
        <f t="shared" si="1"/>
        <v>0</v>
      </c>
      <c r="R5" s="21">
        <f t="shared" ref="R5:R6" si="3">TIME(0,Q5,0)</f>
        <v>0</v>
      </c>
      <c r="S5" s="14"/>
      <c r="T5" s="21">
        <f t="shared" ref="T5:T6" si="4">F5+R5+S5</f>
        <v>2.0185185185185181E-2</v>
      </c>
      <c r="U5" s="21">
        <f t="shared" si="2"/>
        <v>2.0185185185185181E-2</v>
      </c>
      <c r="V5" s="17">
        <f>IF(OR(L5=AC$3),"DISC",RANK(U5,U$4:U$31673,1))</f>
        <v>2</v>
      </c>
      <c r="W5" s="54"/>
      <c r="X5" s="57"/>
      <c r="Y5" s="60"/>
    </row>
    <row r="6" spans="1:29" ht="15.75" customHeight="1" thickBot="1" x14ac:dyDescent="0.3">
      <c r="A6" s="49"/>
      <c r="B6" s="30" t="s">
        <v>75</v>
      </c>
      <c r="C6" s="52"/>
      <c r="D6" s="27">
        <v>6.5543981481481481E-2</v>
      </c>
      <c r="E6" s="9">
        <v>8.5671296296296287E-2</v>
      </c>
      <c r="F6" s="22">
        <f t="shared" si="0"/>
        <v>2.0127314814814806E-2</v>
      </c>
      <c r="G6" s="18"/>
      <c r="H6" s="12"/>
      <c r="I6" s="12"/>
      <c r="J6" s="12"/>
      <c r="K6" s="12"/>
      <c r="L6" s="12"/>
      <c r="M6" s="12"/>
      <c r="N6" s="12"/>
      <c r="O6" s="12"/>
      <c r="P6" s="12"/>
      <c r="Q6" s="18">
        <f t="shared" si="1"/>
        <v>0</v>
      </c>
      <c r="R6" s="22">
        <f t="shared" si="3"/>
        <v>0</v>
      </c>
      <c r="S6" s="15"/>
      <c r="T6" s="22">
        <f t="shared" si="4"/>
        <v>2.0127314814814806E-2</v>
      </c>
      <c r="U6" s="22">
        <f t="shared" si="2"/>
        <v>2.0127314814814806E-2</v>
      </c>
      <c r="V6" s="18">
        <f>IF(OR(L6=AC$3),"DISC",RANK(U6,U$4:U$31673,1))</f>
        <v>1</v>
      </c>
      <c r="W6" s="55"/>
      <c r="X6" s="58"/>
      <c r="Y6" s="61"/>
    </row>
    <row r="7" spans="1:29" ht="15" customHeight="1" x14ac:dyDescent="0.25">
      <c r="A7" s="47">
        <v>33</v>
      </c>
      <c r="B7" s="29" t="s">
        <v>112</v>
      </c>
      <c r="C7" s="50" t="s">
        <v>102</v>
      </c>
      <c r="D7" s="25">
        <v>4.4444444444444446E-2</v>
      </c>
      <c r="E7" s="6">
        <v>6.6655092592592599E-2</v>
      </c>
      <c r="F7" s="19">
        <f t="shared" si="0"/>
        <v>2.2210648148148153E-2</v>
      </c>
      <c r="G7" s="16"/>
      <c r="H7" s="10"/>
      <c r="I7" s="10"/>
      <c r="J7" s="10"/>
      <c r="K7" s="10"/>
      <c r="L7" s="10"/>
      <c r="M7" s="10"/>
      <c r="N7" s="10">
        <v>2</v>
      </c>
      <c r="O7" s="10"/>
      <c r="P7" s="10">
        <v>1</v>
      </c>
      <c r="Q7" s="16">
        <f t="shared" si="1"/>
        <v>3</v>
      </c>
      <c r="R7" s="20">
        <f>TIME(0,Q7,0)</f>
        <v>2.0833333333333333E-3</v>
      </c>
      <c r="S7" s="13"/>
      <c r="T7" s="19">
        <f>F7+R7+S7</f>
        <v>2.4293981481481486E-2</v>
      </c>
      <c r="U7" s="19">
        <f t="shared" si="2"/>
        <v>2.4293981481481486E-2</v>
      </c>
      <c r="V7" s="16">
        <f t="shared" ref="V7:V15" si="5">IF(OR(L7=AC$3),"DISC",RANK(U7,U$4:U$31673,1))</f>
        <v>10</v>
      </c>
      <c r="W7" s="53">
        <f>SUM(U7:U9)</f>
        <v>6.8761574074074072E-2</v>
      </c>
      <c r="X7" s="56">
        <f>IF(OR(L7=AC$3,L8=AC$3,L9=AC$3),"",W7)</f>
        <v>6.8761574074074072E-2</v>
      </c>
      <c r="Y7" s="59">
        <f>IF(OR(V7="DISC",V8="DISC",V9="DISC"),"DISC",RANK(X7,X$4:X$31673,1))</f>
        <v>2</v>
      </c>
    </row>
    <row r="8" spans="1:29" ht="15" customHeight="1" x14ac:dyDescent="0.25">
      <c r="A8" s="48"/>
      <c r="B8" s="24" t="s">
        <v>113</v>
      </c>
      <c r="C8" s="51"/>
      <c r="D8" s="26">
        <v>6.6655092592592599E-2</v>
      </c>
      <c r="E8" s="8">
        <v>8.8136574074074062E-2</v>
      </c>
      <c r="F8" s="21">
        <f t="shared" si="0"/>
        <v>2.1481481481481463E-2</v>
      </c>
      <c r="G8" s="17"/>
      <c r="H8" s="11"/>
      <c r="I8" s="11"/>
      <c r="J8" s="11"/>
      <c r="K8" s="11"/>
      <c r="L8" s="11"/>
      <c r="M8" s="11"/>
      <c r="N8" s="11">
        <v>1</v>
      </c>
      <c r="O8" s="11"/>
      <c r="P8" s="11">
        <v>1</v>
      </c>
      <c r="Q8" s="17">
        <f t="shared" si="1"/>
        <v>2</v>
      </c>
      <c r="R8" s="21">
        <f t="shared" ref="R8:R9" si="6">TIME(0,Q8,0)</f>
        <v>1.3888888888888889E-3</v>
      </c>
      <c r="S8" s="14"/>
      <c r="T8" s="21">
        <f t="shared" ref="T8:T9" si="7">F8+R8+S8</f>
        <v>2.287037037037035E-2</v>
      </c>
      <c r="U8" s="21">
        <f t="shared" si="2"/>
        <v>2.287037037037035E-2</v>
      </c>
      <c r="V8" s="17">
        <f t="shared" si="5"/>
        <v>7</v>
      </c>
      <c r="W8" s="54"/>
      <c r="X8" s="57"/>
      <c r="Y8" s="60"/>
    </row>
    <row r="9" spans="1:29" ht="15.75" customHeight="1" thickBot="1" x14ac:dyDescent="0.3">
      <c r="A9" s="49"/>
      <c r="B9" s="30" t="s">
        <v>114</v>
      </c>
      <c r="C9" s="52"/>
      <c r="D9" s="27">
        <v>8.8136574074074062E-2</v>
      </c>
      <c r="E9" s="9">
        <v>0.10834490740740742</v>
      </c>
      <c r="F9" s="22">
        <f t="shared" si="0"/>
        <v>2.0208333333333356E-2</v>
      </c>
      <c r="G9" s="18"/>
      <c r="H9" s="12">
        <v>1</v>
      </c>
      <c r="I9" s="12">
        <v>1</v>
      </c>
      <c r="J9" s="12"/>
      <c r="K9" s="12"/>
      <c r="L9" s="12"/>
      <c r="M9" s="12"/>
      <c r="N9" s="12"/>
      <c r="O9" s="12"/>
      <c r="P9" s="12"/>
      <c r="Q9" s="18">
        <f t="shared" si="1"/>
        <v>2</v>
      </c>
      <c r="R9" s="22">
        <f t="shared" si="6"/>
        <v>1.3888888888888889E-3</v>
      </c>
      <c r="S9" s="15"/>
      <c r="T9" s="22">
        <f t="shared" si="7"/>
        <v>2.1597222222222243E-2</v>
      </c>
      <c r="U9" s="22">
        <f t="shared" si="2"/>
        <v>2.1597222222222243E-2</v>
      </c>
      <c r="V9" s="18">
        <f t="shared" si="5"/>
        <v>4</v>
      </c>
      <c r="W9" s="55"/>
      <c r="X9" s="58"/>
      <c r="Y9" s="61"/>
    </row>
    <row r="10" spans="1:29" ht="15" customHeight="1" x14ac:dyDescent="0.25">
      <c r="A10" s="47">
        <v>27</v>
      </c>
      <c r="B10" s="29" t="s">
        <v>128</v>
      </c>
      <c r="C10" s="50" t="s">
        <v>86</v>
      </c>
      <c r="D10" s="25">
        <v>3.6111111111111115E-2</v>
      </c>
      <c r="E10" s="6">
        <v>5.769675925925926E-2</v>
      </c>
      <c r="F10" s="19">
        <f t="shared" si="0"/>
        <v>2.1585648148148145E-2</v>
      </c>
      <c r="G10" s="16"/>
      <c r="H10" s="10"/>
      <c r="I10" s="10"/>
      <c r="J10" s="10">
        <v>3</v>
      </c>
      <c r="K10" s="10"/>
      <c r="L10" s="10"/>
      <c r="M10" s="10"/>
      <c r="N10" s="10"/>
      <c r="O10" s="10"/>
      <c r="P10" s="10">
        <v>1</v>
      </c>
      <c r="Q10" s="16">
        <f t="shared" ref="Q10:Q15" si="8">SUM(G10:P10)</f>
        <v>4</v>
      </c>
      <c r="R10" s="20">
        <f>TIME(0,Q10,0)</f>
        <v>2.7777777777777779E-3</v>
      </c>
      <c r="S10" s="13"/>
      <c r="T10" s="19">
        <f>F10+R10+S10</f>
        <v>2.4363425925925924E-2</v>
      </c>
      <c r="U10" s="19">
        <f t="shared" si="2"/>
        <v>2.4363425925925924E-2</v>
      </c>
      <c r="V10" s="16">
        <f t="shared" si="5"/>
        <v>11</v>
      </c>
      <c r="W10" s="53">
        <f>SUM(U10:U12)</f>
        <v>7.194444444444445E-2</v>
      </c>
      <c r="X10" s="56">
        <f>IF(OR(L10=AC$3,L11=AC$3,L12=AC$3),"",W10)</f>
        <v>7.194444444444445E-2</v>
      </c>
      <c r="Y10" s="59">
        <f>IF(OR(V10="DISC",V11="DISC",V12="DISC"),"DISC",RANK(X10,X$4:X$31673,1))</f>
        <v>3</v>
      </c>
    </row>
    <row r="11" spans="1:29" ht="15" customHeight="1" x14ac:dyDescent="0.25">
      <c r="A11" s="48"/>
      <c r="B11" s="24" t="s">
        <v>129</v>
      </c>
      <c r="C11" s="51"/>
      <c r="D11" s="26">
        <v>5.769675925925926E-2</v>
      </c>
      <c r="E11" s="8">
        <v>7.6377314814814815E-2</v>
      </c>
      <c r="F11" s="21">
        <f t="shared" si="0"/>
        <v>1.8680555555555554E-2</v>
      </c>
      <c r="G11" s="17"/>
      <c r="H11" s="11">
        <v>2</v>
      </c>
      <c r="I11" s="11"/>
      <c r="J11" s="11">
        <v>1</v>
      </c>
      <c r="K11" s="11"/>
      <c r="L11" s="11"/>
      <c r="M11" s="11"/>
      <c r="N11" s="11">
        <v>2</v>
      </c>
      <c r="O11" s="11">
        <v>2</v>
      </c>
      <c r="P11" s="11">
        <v>2</v>
      </c>
      <c r="Q11" s="17">
        <f t="shared" si="8"/>
        <v>9</v>
      </c>
      <c r="R11" s="21">
        <f t="shared" ref="R11:R12" si="9">TIME(0,Q11,0)</f>
        <v>6.2499999999999995E-3</v>
      </c>
      <c r="S11" s="14"/>
      <c r="T11" s="21">
        <f t="shared" ref="T11:T12" si="10">F11+R11+S11</f>
        <v>2.4930555555555553E-2</v>
      </c>
      <c r="U11" s="21">
        <f t="shared" si="2"/>
        <v>2.4930555555555553E-2</v>
      </c>
      <c r="V11" s="17">
        <f t="shared" si="5"/>
        <v>15</v>
      </c>
      <c r="W11" s="54"/>
      <c r="X11" s="57"/>
      <c r="Y11" s="60"/>
    </row>
    <row r="12" spans="1:29" ht="15.75" customHeight="1" thickBot="1" x14ac:dyDescent="0.3">
      <c r="A12" s="49"/>
      <c r="B12" s="30" t="s">
        <v>130</v>
      </c>
      <c r="C12" s="52"/>
      <c r="D12" s="27">
        <v>7.6377314814814815E-2</v>
      </c>
      <c r="E12" s="9">
        <v>9.6944444444444444E-2</v>
      </c>
      <c r="F12" s="22">
        <f t="shared" si="0"/>
        <v>2.056712962962963E-2</v>
      </c>
      <c r="G12" s="18"/>
      <c r="H12" s="12"/>
      <c r="I12" s="12"/>
      <c r="J12" s="12"/>
      <c r="K12" s="12"/>
      <c r="L12" s="12"/>
      <c r="M12" s="12"/>
      <c r="N12" s="12">
        <v>2</v>
      </c>
      <c r="O12" s="12"/>
      <c r="P12" s="12">
        <v>1</v>
      </c>
      <c r="Q12" s="18">
        <f t="shared" si="8"/>
        <v>3</v>
      </c>
      <c r="R12" s="22">
        <f t="shared" si="9"/>
        <v>2.0833333333333333E-3</v>
      </c>
      <c r="S12" s="15"/>
      <c r="T12" s="22">
        <f t="shared" si="10"/>
        <v>2.2650462962962963E-2</v>
      </c>
      <c r="U12" s="22">
        <f t="shared" si="2"/>
        <v>2.2650462962962963E-2</v>
      </c>
      <c r="V12" s="18">
        <f t="shared" si="5"/>
        <v>6</v>
      </c>
      <c r="W12" s="55"/>
      <c r="X12" s="58"/>
      <c r="Y12" s="61"/>
    </row>
    <row r="13" spans="1:29" ht="15" customHeight="1" x14ac:dyDescent="0.25">
      <c r="A13" s="47">
        <v>23</v>
      </c>
      <c r="B13" s="29" t="s">
        <v>109</v>
      </c>
      <c r="C13" s="50" t="s">
        <v>102</v>
      </c>
      <c r="D13" s="25">
        <v>3.0555555555555555E-2</v>
      </c>
      <c r="E13" s="6">
        <v>5.4432870370370368E-2</v>
      </c>
      <c r="F13" s="19">
        <f t="shared" si="0"/>
        <v>2.3877314814814813E-2</v>
      </c>
      <c r="G13" s="16"/>
      <c r="H13" s="10">
        <v>3</v>
      </c>
      <c r="I13" s="10">
        <v>1</v>
      </c>
      <c r="J13" s="10">
        <v>1</v>
      </c>
      <c r="K13" s="10"/>
      <c r="L13" s="10"/>
      <c r="M13" s="10"/>
      <c r="N13" s="10">
        <v>1</v>
      </c>
      <c r="O13" s="10"/>
      <c r="P13" s="10"/>
      <c r="Q13" s="16">
        <f t="shared" si="8"/>
        <v>6</v>
      </c>
      <c r="R13" s="20">
        <f>TIME(0,Q13,0)</f>
        <v>4.1666666666666666E-3</v>
      </c>
      <c r="S13" s="13"/>
      <c r="T13" s="19">
        <f>F13+R13+S13</f>
        <v>2.8043981481481479E-2</v>
      </c>
      <c r="U13" s="19">
        <f t="shared" si="2"/>
        <v>2.8043981481481479E-2</v>
      </c>
      <c r="V13" s="16">
        <f t="shared" si="5"/>
        <v>19</v>
      </c>
      <c r="W13" s="53">
        <f>SUM(U13:U15)</f>
        <v>7.7569444444444441E-2</v>
      </c>
      <c r="X13" s="56">
        <f>IF(OR(L13=AC$3,L14=AC$3,L15=AC$3),"",W13)</f>
        <v>7.7569444444444441E-2</v>
      </c>
      <c r="Y13" s="59">
        <f>IF(OR(V13="DISC",V14="DISC",V15="DISC"),"DISC",RANK(X13,X$4:X$31673,1))</f>
        <v>4</v>
      </c>
    </row>
    <row r="14" spans="1:29" ht="15" customHeight="1" x14ac:dyDescent="0.25">
      <c r="A14" s="48"/>
      <c r="B14" s="24" t="s">
        <v>110</v>
      </c>
      <c r="C14" s="51"/>
      <c r="D14" s="26">
        <v>5.4432870370370368E-2</v>
      </c>
      <c r="E14" s="8">
        <v>7.6192129629629637E-2</v>
      </c>
      <c r="F14" s="21">
        <f t="shared" si="0"/>
        <v>2.175925925925927E-2</v>
      </c>
      <c r="G14" s="17"/>
      <c r="H14" s="11">
        <v>1</v>
      </c>
      <c r="I14" s="11"/>
      <c r="J14" s="11"/>
      <c r="K14" s="11"/>
      <c r="L14" s="11"/>
      <c r="M14" s="11"/>
      <c r="N14" s="11"/>
      <c r="O14" s="11"/>
      <c r="P14" s="11">
        <v>3</v>
      </c>
      <c r="Q14" s="17">
        <f t="shared" si="8"/>
        <v>4</v>
      </c>
      <c r="R14" s="21">
        <f t="shared" ref="R14:R15" si="11">TIME(0,Q14,0)</f>
        <v>2.7777777777777779E-3</v>
      </c>
      <c r="S14" s="14"/>
      <c r="T14" s="21">
        <f t="shared" ref="T14:T15" si="12">F14+R14+S14</f>
        <v>2.4537037037037048E-2</v>
      </c>
      <c r="U14" s="21">
        <f t="shared" si="2"/>
        <v>2.4537037037037048E-2</v>
      </c>
      <c r="V14" s="17">
        <f t="shared" si="5"/>
        <v>13</v>
      </c>
      <c r="W14" s="54"/>
      <c r="X14" s="57"/>
      <c r="Y14" s="60"/>
    </row>
    <row r="15" spans="1:29" ht="15.75" customHeight="1" thickBot="1" x14ac:dyDescent="0.3">
      <c r="A15" s="49"/>
      <c r="B15" s="30" t="s">
        <v>111</v>
      </c>
      <c r="C15" s="52"/>
      <c r="D15" s="27">
        <v>7.6192129629629637E-2</v>
      </c>
      <c r="E15" s="9">
        <v>9.9097222222222225E-2</v>
      </c>
      <c r="F15" s="22">
        <f t="shared" si="0"/>
        <v>2.2905092592592588E-2</v>
      </c>
      <c r="G15" s="18"/>
      <c r="H15" s="12">
        <v>1</v>
      </c>
      <c r="I15" s="12"/>
      <c r="J15" s="12"/>
      <c r="K15" s="12"/>
      <c r="L15" s="12"/>
      <c r="M15" s="12"/>
      <c r="N15" s="12">
        <v>1</v>
      </c>
      <c r="O15" s="12"/>
      <c r="P15" s="12">
        <v>1</v>
      </c>
      <c r="Q15" s="18">
        <f t="shared" si="8"/>
        <v>3</v>
      </c>
      <c r="R15" s="22">
        <f t="shared" si="11"/>
        <v>2.0833333333333333E-3</v>
      </c>
      <c r="S15" s="15"/>
      <c r="T15" s="22">
        <f t="shared" si="12"/>
        <v>2.4988425925925921E-2</v>
      </c>
      <c r="U15" s="22">
        <f t="shared" si="2"/>
        <v>2.4988425925925921E-2</v>
      </c>
      <c r="V15" s="18">
        <f t="shared" si="5"/>
        <v>16</v>
      </c>
      <c r="W15" s="55"/>
      <c r="X15" s="58"/>
      <c r="Y15" s="61"/>
    </row>
    <row r="16" spans="1:29" ht="15" customHeight="1" x14ac:dyDescent="0.25">
      <c r="A16" s="47">
        <v>35</v>
      </c>
      <c r="B16" s="29" t="s">
        <v>99</v>
      </c>
      <c r="C16" s="50" t="s">
        <v>86</v>
      </c>
      <c r="D16" s="25">
        <v>4.7222222222222221E-2</v>
      </c>
      <c r="E16" s="6">
        <v>6.7569444444444446E-2</v>
      </c>
      <c r="F16" s="19">
        <f t="shared" ref="F16:F30" si="13">E16-D16</f>
        <v>2.0347222222222225E-2</v>
      </c>
      <c r="G16" s="16"/>
      <c r="H16" s="10"/>
      <c r="I16" s="10">
        <v>2</v>
      </c>
      <c r="J16" s="10">
        <v>1</v>
      </c>
      <c r="K16" s="10"/>
      <c r="L16" s="10"/>
      <c r="M16" s="10"/>
      <c r="N16" s="10">
        <v>2</v>
      </c>
      <c r="O16" s="10">
        <v>1</v>
      </c>
      <c r="P16" s="10"/>
      <c r="Q16" s="16">
        <f t="shared" ref="Q16:Q21" si="14">SUM(G16:P16)</f>
        <v>6</v>
      </c>
      <c r="R16" s="20">
        <f>TIME(0,Q16,0)</f>
        <v>4.1666666666666666E-3</v>
      </c>
      <c r="S16" s="13"/>
      <c r="T16" s="19">
        <f>F16+R16+S16</f>
        <v>2.4513888888888891E-2</v>
      </c>
      <c r="U16" s="19">
        <f t="shared" ref="U16:U30" si="15">T16</f>
        <v>2.4513888888888891E-2</v>
      </c>
      <c r="V16" s="16">
        <f t="shared" ref="V16:V24" si="16">IF(OR(L16=AC$3),"DISC",RANK(U16,U$4:U$31673,1))</f>
        <v>12</v>
      </c>
      <c r="W16" s="53">
        <f>SUM(U16:U18)</f>
        <v>8.3321759259259276E-2</v>
      </c>
      <c r="X16" s="56">
        <f>IF(OR(L16=AC$3,L17=AC$3,L18=AC$3),"",W16)</f>
        <v>8.3321759259259276E-2</v>
      </c>
      <c r="Y16" s="59">
        <f>IF(OR(V16="DISC",V17="DISC",V18="DISC"),"DISC",RANK(X16,X$4:X$31673,1))</f>
        <v>5</v>
      </c>
    </row>
    <row r="17" spans="1:25" ht="15" customHeight="1" x14ac:dyDescent="0.25">
      <c r="A17" s="48"/>
      <c r="B17" s="24" t="s">
        <v>100</v>
      </c>
      <c r="C17" s="51"/>
      <c r="D17" s="26">
        <v>6.7569444444444446E-2</v>
      </c>
      <c r="E17" s="8">
        <v>9.1157407407407409E-2</v>
      </c>
      <c r="F17" s="21">
        <f t="shared" si="13"/>
        <v>2.3587962962962963E-2</v>
      </c>
      <c r="G17" s="17"/>
      <c r="H17" s="11">
        <v>11</v>
      </c>
      <c r="I17" s="11">
        <v>4</v>
      </c>
      <c r="J17" s="11"/>
      <c r="K17" s="11"/>
      <c r="L17" s="11"/>
      <c r="M17" s="11"/>
      <c r="N17" s="11">
        <v>1</v>
      </c>
      <c r="O17" s="11">
        <v>1</v>
      </c>
      <c r="P17" s="11">
        <v>2</v>
      </c>
      <c r="Q17" s="17">
        <f t="shared" si="14"/>
        <v>19</v>
      </c>
      <c r="R17" s="21">
        <f t="shared" ref="R17:R18" si="17">TIME(0,Q17,0)</f>
        <v>1.3194444444444444E-2</v>
      </c>
      <c r="S17" s="14"/>
      <c r="T17" s="21">
        <f t="shared" ref="T17:T18" si="18">F17+R17+S17</f>
        <v>3.6782407407407409E-2</v>
      </c>
      <c r="U17" s="21">
        <f t="shared" si="15"/>
        <v>3.6782407407407409E-2</v>
      </c>
      <c r="V17" s="17">
        <f t="shared" si="16"/>
        <v>29</v>
      </c>
      <c r="W17" s="54"/>
      <c r="X17" s="57"/>
      <c r="Y17" s="60"/>
    </row>
    <row r="18" spans="1:25" ht="15.75" customHeight="1" thickBot="1" x14ac:dyDescent="0.3">
      <c r="A18" s="49"/>
      <c r="B18" s="30" t="s">
        <v>101</v>
      </c>
      <c r="C18" s="52"/>
      <c r="D18" s="27">
        <v>9.1157407407407409E-2</v>
      </c>
      <c r="E18" s="9">
        <v>0.11179398148148149</v>
      </c>
      <c r="F18" s="22">
        <f t="shared" si="13"/>
        <v>2.0636574074074085E-2</v>
      </c>
      <c r="G18" s="18"/>
      <c r="H18" s="12"/>
      <c r="I18" s="12"/>
      <c r="J18" s="12"/>
      <c r="K18" s="12"/>
      <c r="L18" s="12"/>
      <c r="M18" s="12"/>
      <c r="N18" s="12">
        <v>1</v>
      </c>
      <c r="O18" s="12"/>
      <c r="P18" s="12">
        <v>1</v>
      </c>
      <c r="Q18" s="18">
        <f t="shared" si="14"/>
        <v>2</v>
      </c>
      <c r="R18" s="22">
        <f t="shared" si="17"/>
        <v>1.3888888888888889E-3</v>
      </c>
      <c r="S18" s="15"/>
      <c r="T18" s="22">
        <f t="shared" si="18"/>
        <v>2.2025462962962972E-2</v>
      </c>
      <c r="U18" s="22">
        <f t="shared" si="15"/>
        <v>2.2025462962962972E-2</v>
      </c>
      <c r="V18" s="18">
        <f t="shared" si="16"/>
        <v>5</v>
      </c>
      <c r="W18" s="55"/>
      <c r="X18" s="58"/>
      <c r="Y18" s="61"/>
    </row>
    <row r="19" spans="1:25" ht="15" customHeight="1" x14ac:dyDescent="0.25">
      <c r="A19" s="47">
        <v>37</v>
      </c>
      <c r="B19" s="29" t="s">
        <v>136</v>
      </c>
      <c r="C19" s="50" t="s">
        <v>131</v>
      </c>
      <c r="D19" s="25">
        <v>4.9999999999999996E-2</v>
      </c>
      <c r="E19" s="6">
        <v>7.7349537037037036E-2</v>
      </c>
      <c r="F19" s="19">
        <f t="shared" si="13"/>
        <v>2.734953703703704E-2</v>
      </c>
      <c r="G19" s="16"/>
      <c r="H19" s="10">
        <v>1</v>
      </c>
      <c r="I19" s="10">
        <v>8</v>
      </c>
      <c r="J19" s="10">
        <v>1</v>
      </c>
      <c r="K19" s="10"/>
      <c r="L19" s="10"/>
      <c r="M19" s="10"/>
      <c r="N19" s="10"/>
      <c r="O19" s="10"/>
      <c r="P19" s="10">
        <v>1</v>
      </c>
      <c r="Q19" s="16">
        <f t="shared" si="14"/>
        <v>11</v>
      </c>
      <c r="R19" s="20">
        <f>TIME(0,Q19,0)</f>
        <v>7.6388888888888886E-3</v>
      </c>
      <c r="S19" s="13"/>
      <c r="T19" s="19">
        <f>F19+R19+S19</f>
        <v>3.498842592592593E-2</v>
      </c>
      <c r="U19" s="19">
        <f t="shared" si="15"/>
        <v>3.498842592592593E-2</v>
      </c>
      <c r="V19" s="16">
        <f t="shared" si="16"/>
        <v>28</v>
      </c>
      <c r="W19" s="53">
        <f>SUM(U19:U21)</f>
        <v>8.4780092592592601E-2</v>
      </c>
      <c r="X19" s="56">
        <f>IF(OR(L19=AC$3,L20=AC$3,L21=AC$3),"",W19)</f>
        <v>8.4780092592592601E-2</v>
      </c>
      <c r="Y19" s="59">
        <f>IF(OR(V19="DISC",V20="DISC",V21="DISC"),"DISC",RANK(X19,X$4:X$31673,1))</f>
        <v>6</v>
      </c>
    </row>
    <row r="20" spans="1:25" ht="15" customHeight="1" x14ac:dyDescent="0.25">
      <c r="A20" s="48"/>
      <c r="B20" s="24" t="s">
        <v>137</v>
      </c>
      <c r="C20" s="51"/>
      <c r="D20" s="26">
        <v>7.7349537037037036E-2</v>
      </c>
      <c r="E20" s="8">
        <v>9.9456018518518527E-2</v>
      </c>
      <c r="F20" s="21">
        <f t="shared" si="13"/>
        <v>2.2106481481481491E-2</v>
      </c>
      <c r="G20" s="17"/>
      <c r="H20" s="11">
        <v>2</v>
      </c>
      <c r="I20" s="11"/>
      <c r="J20" s="11"/>
      <c r="K20" s="11"/>
      <c r="L20" s="11"/>
      <c r="M20" s="11"/>
      <c r="N20" s="11">
        <v>2</v>
      </c>
      <c r="O20" s="11"/>
      <c r="P20" s="11">
        <v>2</v>
      </c>
      <c r="Q20" s="17">
        <f t="shared" si="14"/>
        <v>6</v>
      </c>
      <c r="R20" s="21">
        <f t="shared" ref="R20:R21" si="19">TIME(0,Q20,0)</f>
        <v>4.1666666666666666E-3</v>
      </c>
      <c r="S20" s="14"/>
      <c r="T20" s="21">
        <f t="shared" ref="T20:T21" si="20">F20+R20+S20</f>
        <v>2.6273148148148157E-2</v>
      </c>
      <c r="U20" s="21">
        <f t="shared" si="15"/>
        <v>2.6273148148148157E-2</v>
      </c>
      <c r="V20" s="17">
        <f t="shared" si="16"/>
        <v>17</v>
      </c>
      <c r="W20" s="54"/>
      <c r="X20" s="57"/>
      <c r="Y20" s="60"/>
    </row>
    <row r="21" spans="1:25" ht="15.75" customHeight="1" thickBot="1" x14ac:dyDescent="0.3">
      <c r="A21" s="49"/>
      <c r="B21" s="31" t="s">
        <v>138</v>
      </c>
      <c r="C21" s="52"/>
      <c r="D21" s="27">
        <v>9.9456018518518527E-2</v>
      </c>
      <c r="E21" s="9">
        <v>0.12089120370370371</v>
      </c>
      <c r="F21" s="22">
        <f t="shared" si="13"/>
        <v>2.1435185185185182E-2</v>
      </c>
      <c r="G21" s="18"/>
      <c r="H21" s="12">
        <v>1</v>
      </c>
      <c r="I21" s="12"/>
      <c r="J21" s="12"/>
      <c r="K21" s="12"/>
      <c r="L21" s="12"/>
      <c r="M21" s="12"/>
      <c r="N21" s="12"/>
      <c r="O21" s="12"/>
      <c r="P21" s="12">
        <v>2</v>
      </c>
      <c r="Q21" s="18">
        <f t="shared" si="14"/>
        <v>3</v>
      </c>
      <c r="R21" s="22">
        <f t="shared" si="19"/>
        <v>2.0833333333333333E-3</v>
      </c>
      <c r="S21" s="15"/>
      <c r="T21" s="22">
        <f t="shared" si="20"/>
        <v>2.3518518518518515E-2</v>
      </c>
      <c r="U21" s="22">
        <f t="shared" si="15"/>
        <v>2.3518518518518515E-2</v>
      </c>
      <c r="V21" s="18">
        <f t="shared" si="16"/>
        <v>9</v>
      </c>
      <c r="W21" s="55"/>
      <c r="X21" s="58"/>
      <c r="Y21" s="61"/>
    </row>
    <row r="22" spans="1:25" ht="15" customHeight="1" x14ac:dyDescent="0.25">
      <c r="A22" s="47">
        <v>25</v>
      </c>
      <c r="B22" s="29" t="s">
        <v>70</v>
      </c>
      <c r="C22" s="50" t="s">
        <v>36</v>
      </c>
      <c r="D22" s="25">
        <v>3.3333333333333333E-2</v>
      </c>
      <c r="E22" s="6">
        <v>5.6099537037037038E-2</v>
      </c>
      <c r="F22" s="19">
        <f t="shared" si="13"/>
        <v>2.2766203703703705E-2</v>
      </c>
      <c r="G22" s="16"/>
      <c r="H22" s="10"/>
      <c r="I22" s="10"/>
      <c r="J22" s="10">
        <v>1</v>
      </c>
      <c r="K22" s="10"/>
      <c r="L22" s="10"/>
      <c r="M22" s="10"/>
      <c r="N22" s="10"/>
      <c r="O22" s="10"/>
      <c r="P22" s="10"/>
      <c r="Q22" s="16">
        <f t="shared" ref="Q22:Q24" si="21">SUM(G22:P22)</f>
        <v>1</v>
      </c>
      <c r="R22" s="20">
        <f>TIME(0,Q22,0)</f>
        <v>6.9444444444444447E-4</v>
      </c>
      <c r="S22" s="13"/>
      <c r="T22" s="19">
        <f>F22+R22+S22</f>
        <v>2.3460648148148151E-2</v>
      </c>
      <c r="U22" s="19">
        <f t="shared" si="15"/>
        <v>2.3460648148148151E-2</v>
      </c>
      <c r="V22" s="16">
        <f t="shared" si="16"/>
        <v>8</v>
      </c>
      <c r="W22" s="53">
        <f>SUM(U22:U24)</f>
        <v>8.4826388888888882E-2</v>
      </c>
      <c r="X22" s="56">
        <f>IF(OR(L22=AC$3,L23=AC$3,L24=AC$3),"",W22)</f>
        <v>8.4826388888888882E-2</v>
      </c>
      <c r="Y22" s="59">
        <f>IF(OR(V22="DISC",V23="DISC",V24="DISC"),"DISC",RANK(X22,X$4:X$31673,1))</f>
        <v>7</v>
      </c>
    </row>
    <row r="23" spans="1:25" ht="15" customHeight="1" x14ac:dyDescent="0.25">
      <c r="A23" s="48"/>
      <c r="B23" s="24" t="s">
        <v>71</v>
      </c>
      <c r="C23" s="51"/>
      <c r="D23" s="26">
        <v>5.6099537037037038E-2</v>
      </c>
      <c r="E23" s="8">
        <v>8.2407407407407415E-2</v>
      </c>
      <c r="F23" s="21">
        <f t="shared" si="13"/>
        <v>2.6307870370370377E-2</v>
      </c>
      <c r="G23" s="17"/>
      <c r="H23" s="11">
        <v>1</v>
      </c>
      <c r="I23" s="11"/>
      <c r="J23" s="11"/>
      <c r="K23" s="11"/>
      <c r="L23" s="11"/>
      <c r="M23" s="11"/>
      <c r="N23" s="11"/>
      <c r="O23" s="11"/>
      <c r="P23" s="11">
        <v>2</v>
      </c>
      <c r="Q23" s="17">
        <f t="shared" si="21"/>
        <v>3</v>
      </c>
      <c r="R23" s="21">
        <f t="shared" ref="R23:R24" si="22">TIME(0,Q23,0)</f>
        <v>2.0833333333333333E-3</v>
      </c>
      <c r="S23" s="14"/>
      <c r="T23" s="21">
        <f t="shared" ref="T23:T24" si="23">F23+R23+S23</f>
        <v>2.839120370370371E-2</v>
      </c>
      <c r="U23" s="21">
        <f t="shared" si="15"/>
        <v>2.839120370370371E-2</v>
      </c>
      <c r="V23" s="17">
        <f t="shared" si="16"/>
        <v>20</v>
      </c>
      <c r="W23" s="54"/>
      <c r="X23" s="57"/>
      <c r="Y23" s="60"/>
    </row>
    <row r="24" spans="1:25" ht="15.75" customHeight="1" thickBot="1" x14ac:dyDescent="0.3">
      <c r="A24" s="49"/>
      <c r="B24" s="30" t="s">
        <v>72</v>
      </c>
      <c r="C24" s="52"/>
      <c r="D24" s="27">
        <v>8.2407407407407415E-2</v>
      </c>
      <c r="E24" s="9">
        <v>0.11329861111111111</v>
      </c>
      <c r="F24" s="22">
        <f t="shared" si="13"/>
        <v>3.0891203703703699E-2</v>
      </c>
      <c r="G24" s="18"/>
      <c r="H24" s="12"/>
      <c r="I24" s="12">
        <v>1</v>
      </c>
      <c r="J24" s="12">
        <v>1</v>
      </c>
      <c r="K24" s="12"/>
      <c r="L24" s="12"/>
      <c r="M24" s="12"/>
      <c r="N24" s="12"/>
      <c r="O24" s="12"/>
      <c r="P24" s="12">
        <v>1</v>
      </c>
      <c r="Q24" s="18">
        <f t="shared" si="21"/>
        <v>3</v>
      </c>
      <c r="R24" s="22">
        <f t="shared" si="22"/>
        <v>2.0833333333333333E-3</v>
      </c>
      <c r="S24" s="15"/>
      <c r="T24" s="22">
        <f t="shared" si="23"/>
        <v>3.2974537037037031E-2</v>
      </c>
      <c r="U24" s="22">
        <f t="shared" si="15"/>
        <v>3.2974537037037031E-2</v>
      </c>
      <c r="V24" s="18">
        <f t="shared" si="16"/>
        <v>27</v>
      </c>
      <c r="W24" s="55"/>
      <c r="X24" s="58"/>
      <c r="Y24" s="61"/>
    </row>
    <row r="25" spans="1:25" ht="15" customHeight="1" x14ac:dyDescent="0.25">
      <c r="A25" s="47">
        <v>21</v>
      </c>
      <c r="B25" s="29" t="s">
        <v>125</v>
      </c>
      <c r="C25" s="50" t="s">
        <v>115</v>
      </c>
      <c r="D25" s="25">
        <v>2.7777777777777776E-2</v>
      </c>
      <c r="E25" s="6">
        <v>5.6377314814814818E-2</v>
      </c>
      <c r="F25" s="19">
        <f t="shared" si="13"/>
        <v>2.8599537037037041E-2</v>
      </c>
      <c r="G25" s="10"/>
      <c r="H25" s="10">
        <v>2</v>
      </c>
      <c r="I25" s="10"/>
      <c r="J25" s="10">
        <v>2</v>
      </c>
      <c r="K25" s="10"/>
      <c r="L25" s="10"/>
      <c r="M25" s="10"/>
      <c r="N25" s="10"/>
      <c r="O25" s="10"/>
      <c r="P25" s="10">
        <v>2</v>
      </c>
      <c r="Q25" s="16">
        <f t="shared" ref="Q25:Q30" si="24">SUM(G25:P25)</f>
        <v>6</v>
      </c>
      <c r="R25" s="20">
        <f>TIME(0,Q25,0)</f>
        <v>4.1666666666666666E-3</v>
      </c>
      <c r="S25" s="13"/>
      <c r="T25" s="19">
        <f>F25+R25+S25</f>
        <v>3.2766203703703707E-2</v>
      </c>
      <c r="U25" s="19">
        <f t="shared" si="15"/>
        <v>3.2766203703703707E-2</v>
      </c>
      <c r="V25" s="16">
        <f>IF(OR(L25=AC$3,G25=AC$3),"DISC",RANK(U25,U$4:U$31673,1))</f>
        <v>26</v>
      </c>
      <c r="W25" s="53">
        <f>SUM(U25:U27)</f>
        <v>9.0092592592592585E-2</v>
      </c>
      <c r="X25" s="56">
        <f>IF(OR(L25=AC$3,L26=AC$3,L27=AC$3),"",W25)</f>
        <v>9.0092592592592585E-2</v>
      </c>
      <c r="Y25" s="59">
        <f>IF(OR(V25="DISC",V26="DISC",V27="DISC"),"DISC",RANK(X25,X$4:X$31673,1))</f>
        <v>8</v>
      </c>
    </row>
    <row r="26" spans="1:25" ht="15" customHeight="1" x14ac:dyDescent="0.25">
      <c r="A26" s="48"/>
      <c r="B26" s="24" t="s">
        <v>126</v>
      </c>
      <c r="C26" s="51"/>
      <c r="D26" s="26">
        <v>5.6377314814814818E-2</v>
      </c>
      <c r="E26" s="8">
        <v>7.8425925925925913E-2</v>
      </c>
      <c r="F26" s="21">
        <f t="shared" si="13"/>
        <v>2.2048611111111095E-2</v>
      </c>
      <c r="G26" s="17"/>
      <c r="H26" s="11">
        <v>1</v>
      </c>
      <c r="I26" s="11">
        <v>1</v>
      </c>
      <c r="J26" s="11"/>
      <c r="K26" s="11"/>
      <c r="L26" s="11"/>
      <c r="M26" s="11"/>
      <c r="N26" s="11"/>
      <c r="O26" s="11"/>
      <c r="P26" s="11">
        <v>2</v>
      </c>
      <c r="Q26" s="17">
        <f t="shared" si="24"/>
        <v>4</v>
      </c>
      <c r="R26" s="21">
        <f t="shared" ref="R26:R27" si="25">TIME(0,Q26,0)</f>
        <v>2.7777777777777779E-3</v>
      </c>
      <c r="S26" s="14"/>
      <c r="T26" s="21">
        <f t="shared" ref="T26:T27" si="26">F26+R26+S26</f>
        <v>2.4826388888888874E-2</v>
      </c>
      <c r="U26" s="21">
        <f t="shared" si="15"/>
        <v>2.4826388888888874E-2</v>
      </c>
      <c r="V26" s="17">
        <f t="shared" ref="V26:V27" si="27">IF(OR(L26=AC$3),"DISC",RANK(U26,U$4:U$31673,1))</f>
        <v>14</v>
      </c>
      <c r="W26" s="54"/>
      <c r="X26" s="57"/>
      <c r="Y26" s="60"/>
    </row>
    <row r="27" spans="1:25" ht="15.75" customHeight="1" thickBot="1" x14ac:dyDescent="0.3">
      <c r="A27" s="49"/>
      <c r="B27" s="30" t="s">
        <v>127</v>
      </c>
      <c r="C27" s="52"/>
      <c r="D27" s="27">
        <v>7.8425925925925913E-2</v>
      </c>
      <c r="E27" s="9">
        <v>0.10259259259259258</v>
      </c>
      <c r="F27" s="22">
        <f t="shared" si="13"/>
        <v>2.416666666666667E-2</v>
      </c>
      <c r="G27" s="18"/>
      <c r="H27" s="12">
        <v>1</v>
      </c>
      <c r="I27" s="12">
        <v>10</v>
      </c>
      <c r="J27" s="12">
        <v>1</v>
      </c>
      <c r="K27" s="12"/>
      <c r="L27" s="12"/>
      <c r="M27" s="12"/>
      <c r="N27" s="12"/>
      <c r="O27" s="12"/>
      <c r="P27" s="12"/>
      <c r="Q27" s="18">
        <f t="shared" si="24"/>
        <v>12</v>
      </c>
      <c r="R27" s="22">
        <f t="shared" si="25"/>
        <v>8.3333333333333332E-3</v>
      </c>
      <c r="S27" s="15"/>
      <c r="T27" s="22">
        <f t="shared" si="26"/>
        <v>3.2500000000000001E-2</v>
      </c>
      <c r="U27" s="22">
        <f t="shared" si="15"/>
        <v>3.2500000000000001E-2</v>
      </c>
      <c r="V27" s="18">
        <f t="shared" si="27"/>
        <v>25</v>
      </c>
      <c r="W27" s="55"/>
      <c r="X27" s="58"/>
      <c r="Y27" s="61"/>
    </row>
    <row r="28" spans="1:25" ht="15" customHeight="1" x14ac:dyDescent="0.25">
      <c r="A28" s="47">
        <v>29</v>
      </c>
      <c r="B28" s="29" t="s">
        <v>67</v>
      </c>
      <c r="C28" s="50" t="s">
        <v>34</v>
      </c>
      <c r="D28" s="25">
        <v>3.888888888888889E-2</v>
      </c>
      <c r="E28" s="6">
        <v>6.2638888888888897E-2</v>
      </c>
      <c r="F28" s="19">
        <f t="shared" si="13"/>
        <v>2.3750000000000007E-2</v>
      </c>
      <c r="G28" s="10"/>
      <c r="H28" s="10">
        <v>3</v>
      </c>
      <c r="I28" s="10"/>
      <c r="J28" s="10">
        <v>1</v>
      </c>
      <c r="K28" s="10">
        <v>1</v>
      </c>
      <c r="L28" s="10"/>
      <c r="M28" s="10"/>
      <c r="N28" s="10"/>
      <c r="O28" s="10">
        <v>2</v>
      </c>
      <c r="P28" s="10">
        <v>2</v>
      </c>
      <c r="Q28" s="16">
        <f t="shared" si="24"/>
        <v>9</v>
      </c>
      <c r="R28" s="20">
        <f>TIME(0,Q28,0)</f>
        <v>6.2499999999999995E-3</v>
      </c>
      <c r="S28" s="13"/>
      <c r="T28" s="19">
        <f>F28+R28+S28</f>
        <v>3.0000000000000006E-2</v>
      </c>
      <c r="U28" s="19">
        <f t="shared" si="15"/>
        <v>3.0000000000000006E-2</v>
      </c>
      <c r="V28" s="16">
        <f>IF(OR(L28=AC$3,G28=AC$3),"DISC",RANK(U28,U$4:U$31673,1))</f>
        <v>22</v>
      </c>
      <c r="W28" s="53">
        <f>SUM(U28:U30)</f>
        <v>0.1005324074074074</v>
      </c>
      <c r="X28" s="56">
        <f>IF(OR(L28=AC$3,L29=AC$3,L30=AC$3),"",W28)</f>
        <v>0.1005324074074074</v>
      </c>
      <c r="Y28" s="59">
        <f>IF(OR(V28="DISC",V29="DISC",V30="DISC"),"DISC",RANK(X28,X$4:X$31673,1))</f>
        <v>9</v>
      </c>
    </row>
    <row r="29" spans="1:25" ht="15" customHeight="1" x14ac:dyDescent="0.25">
      <c r="A29" s="48"/>
      <c r="B29" s="24" t="s">
        <v>68</v>
      </c>
      <c r="C29" s="51"/>
      <c r="D29" s="26">
        <v>6.2638888888888897E-2</v>
      </c>
      <c r="E29" s="8">
        <v>9.3738425925925919E-2</v>
      </c>
      <c r="F29" s="21">
        <f t="shared" si="13"/>
        <v>3.1099537037037023E-2</v>
      </c>
      <c r="G29" s="17"/>
      <c r="H29" s="11">
        <v>3</v>
      </c>
      <c r="I29" s="11">
        <v>1</v>
      </c>
      <c r="J29" s="11">
        <v>1</v>
      </c>
      <c r="K29" s="11"/>
      <c r="L29" s="11"/>
      <c r="M29" s="11"/>
      <c r="N29" s="11">
        <v>2</v>
      </c>
      <c r="O29" s="11">
        <v>1</v>
      </c>
      <c r="P29" s="11">
        <v>3</v>
      </c>
      <c r="Q29" s="17">
        <f t="shared" si="24"/>
        <v>11</v>
      </c>
      <c r="R29" s="21">
        <f t="shared" ref="R29:R30" si="28">TIME(0,Q29,0)</f>
        <v>7.6388888888888886E-3</v>
      </c>
      <c r="S29" s="14"/>
      <c r="T29" s="21">
        <f t="shared" ref="T29:T30" si="29">F29+R29+S29</f>
        <v>3.8738425925925912E-2</v>
      </c>
      <c r="U29" s="21">
        <f t="shared" si="15"/>
        <v>3.8738425925925912E-2</v>
      </c>
      <c r="V29" s="17">
        <f t="shared" ref="V29:V30" si="30">IF(OR(L29=AC$3),"DISC",RANK(U29,U$4:U$31673,1))</f>
        <v>30</v>
      </c>
      <c r="W29" s="54"/>
      <c r="X29" s="57"/>
      <c r="Y29" s="60"/>
    </row>
    <row r="30" spans="1:25" ht="15.75" customHeight="1" thickBot="1" x14ac:dyDescent="0.3">
      <c r="A30" s="49"/>
      <c r="B30" s="30" t="s">
        <v>69</v>
      </c>
      <c r="C30" s="52"/>
      <c r="D30" s="27">
        <v>9.3738425925925919E-2</v>
      </c>
      <c r="E30" s="9">
        <v>0.11997685185185185</v>
      </c>
      <c r="F30" s="22">
        <f t="shared" si="13"/>
        <v>2.6238425925925929E-2</v>
      </c>
      <c r="G30" s="18"/>
      <c r="H30" s="12">
        <v>2</v>
      </c>
      <c r="I30" s="12">
        <v>1</v>
      </c>
      <c r="J30" s="12">
        <v>1</v>
      </c>
      <c r="K30" s="12"/>
      <c r="L30" s="12"/>
      <c r="M30" s="12"/>
      <c r="N30" s="12">
        <v>1</v>
      </c>
      <c r="O30" s="12"/>
      <c r="P30" s="12">
        <v>3</v>
      </c>
      <c r="Q30" s="18">
        <f t="shared" si="24"/>
        <v>8</v>
      </c>
      <c r="R30" s="22">
        <f t="shared" si="28"/>
        <v>5.5555555555555558E-3</v>
      </c>
      <c r="S30" s="15"/>
      <c r="T30" s="22">
        <f t="shared" si="29"/>
        <v>3.1793981481481486E-2</v>
      </c>
      <c r="U30" s="22">
        <f t="shared" si="15"/>
        <v>3.1793981481481486E-2</v>
      </c>
      <c r="V30" s="18">
        <f t="shared" si="30"/>
        <v>24</v>
      </c>
      <c r="W30" s="55"/>
      <c r="X30" s="58"/>
      <c r="Y30" s="61"/>
    </row>
    <row r="31" spans="1:25" ht="15" customHeight="1" x14ac:dyDescent="0.25">
      <c r="A31" s="47">
        <v>31</v>
      </c>
      <c r="B31" s="29" t="s">
        <v>96</v>
      </c>
      <c r="C31" s="50" t="s">
        <v>86</v>
      </c>
      <c r="D31" s="25">
        <v>4.1666666666666664E-2</v>
      </c>
      <c r="E31" s="6">
        <v>6.7129629629629636E-2</v>
      </c>
      <c r="F31" s="19">
        <f t="shared" ref="F31:F33" si="31">E31-D31</f>
        <v>2.5462962962962972E-2</v>
      </c>
      <c r="G31" s="16"/>
      <c r="H31" s="10">
        <v>1</v>
      </c>
      <c r="I31" s="10"/>
      <c r="J31" s="10"/>
      <c r="K31" s="10"/>
      <c r="L31" s="10"/>
      <c r="M31" s="10"/>
      <c r="N31" s="10">
        <v>2</v>
      </c>
      <c r="O31" s="10"/>
      <c r="P31" s="10">
        <v>2</v>
      </c>
      <c r="Q31" s="16">
        <f t="shared" ref="Q31:Q33" si="32">SUM(G31:P31)</f>
        <v>5</v>
      </c>
      <c r="R31" s="20">
        <f>TIME(0,Q31,0)</f>
        <v>3.472222222222222E-3</v>
      </c>
      <c r="S31" s="13">
        <v>5.7870370370370366E-5</v>
      </c>
      <c r="T31" s="19">
        <f>F31+R31+S31</f>
        <v>2.8993055555555567E-2</v>
      </c>
      <c r="U31" s="19">
        <f t="shared" ref="U31:U33" si="33">T31</f>
        <v>2.8993055555555567E-2</v>
      </c>
      <c r="V31" s="16">
        <f t="shared" ref="V31:V33" si="34">IF(OR(L31=AC$3),"DISC",RANK(U31,U$4:U$31673,1))</f>
        <v>21</v>
      </c>
      <c r="W31" s="53">
        <f>SUM(U31:U33)</f>
        <v>8.6898148148148155E-2</v>
      </c>
      <c r="X31" s="56" t="str">
        <f>IF(OR(L31=AC$3,L32=AC$3,L33=AC$3),"",W31)</f>
        <v/>
      </c>
      <c r="Y31" s="59" t="str">
        <f>IF(OR(V31="DISC",V32="DISC",V33="DISC"),"DISC",RANK(X31,X$4:X$31673,1))</f>
        <v>DISC</v>
      </c>
    </row>
    <row r="32" spans="1:25" ht="15" customHeight="1" x14ac:dyDescent="0.25">
      <c r="A32" s="48"/>
      <c r="B32" s="24" t="s">
        <v>97</v>
      </c>
      <c r="C32" s="51"/>
      <c r="D32" s="26">
        <v>6.7129629629629636E-2</v>
      </c>
      <c r="E32" s="8">
        <v>9.7326388888888893E-2</v>
      </c>
      <c r="F32" s="21">
        <f t="shared" si="31"/>
        <v>3.0196759259259257E-2</v>
      </c>
      <c r="G32" s="17"/>
      <c r="H32" s="11"/>
      <c r="I32" s="11"/>
      <c r="J32" s="11"/>
      <c r="K32" s="11"/>
      <c r="L32" s="11" t="s">
        <v>14</v>
      </c>
      <c r="M32" s="11"/>
      <c r="N32" s="11"/>
      <c r="O32" s="11"/>
      <c r="P32" s="11"/>
      <c r="Q32" s="17">
        <f t="shared" si="32"/>
        <v>0</v>
      </c>
      <c r="R32" s="21">
        <f>TIME(0,Q32,0)</f>
        <v>0</v>
      </c>
      <c r="S32" s="14"/>
      <c r="T32" s="21">
        <f t="shared" ref="T32:T33" si="35">F32+R32+S32</f>
        <v>3.0196759259259257E-2</v>
      </c>
      <c r="U32" s="21">
        <f t="shared" si="33"/>
        <v>3.0196759259259257E-2</v>
      </c>
      <c r="V32" s="17" t="str">
        <f t="shared" si="34"/>
        <v>DISC</v>
      </c>
      <c r="W32" s="54"/>
      <c r="X32" s="57"/>
      <c r="Y32" s="60"/>
    </row>
    <row r="33" spans="1:25" ht="15.75" customHeight="1" thickBot="1" x14ac:dyDescent="0.3">
      <c r="A33" s="49"/>
      <c r="B33" s="30" t="s">
        <v>98</v>
      </c>
      <c r="C33" s="52"/>
      <c r="D33" s="27">
        <v>9.7326388888888893E-2</v>
      </c>
      <c r="E33" s="9">
        <v>0.12086805555555556</v>
      </c>
      <c r="F33" s="22">
        <f t="shared" si="31"/>
        <v>2.3541666666666669E-2</v>
      </c>
      <c r="G33" s="18"/>
      <c r="H33" s="12"/>
      <c r="I33" s="12">
        <v>1</v>
      </c>
      <c r="J33" s="12">
        <v>2</v>
      </c>
      <c r="K33" s="12"/>
      <c r="L33" s="12"/>
      <c r="M33" s="12"/>
      <c r="N33" s="12">
        <v>2</v>
      </c>
      <c r="O33" s="12"/>
      <c r="P33" s="12">
        <v>1</v>
      </c>
      <c r="Q33" s="18">
        <f t="shared" si="32"/>
        <v>6</v>
      </c>
      <c r="R33" s="22">
        <f>TIME(0,Q33,0)</f>
        <v>4.1666666666666666E-3</v>
      </c>
      <c r="S33" s="15"/>
      <c r="T33" s="22">
        <f t="shared" si="35"/>
        <v>2.7708333333333335E-2</v>
      </c>
      <c r="U33" s="22">
        <f t="shared" si="33"/>
        <v>2.7708333333333335E-2</v>
      </c>
      <c r="V33" s="18">
        <f t="shared" si="34"/>
        <v>18</v>
      </c>
      <c r="W33" s="55"/>
      <c r="X33" s="58"/>
      <c r="Y33" s="61"/>
    </row>
    <row r="38" spans="1:25" ht="14.45" customHeight="1" x14ac:dyDescent="0.25">
      <c r="A38" s="103"/>
      <c r="B38" s="39"/>
      <c r="C38" s="104"/>
      <c r="D38" s="40"/>
      <c r="E38" s="40"/>
      <c r="F38" s="41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2"/>
      <c r="R38" s="44"/>
      <c r="S38" s="45"/>
      <c r="T38" s="41"/>
      <c r="U38" s="41"/>
      <c r="V38" s="42"/>
      <c r="W38" s="105"/>
      <c r="X38" s="105"/>
      <c r="Y38" s="106"/>
    </row>
    <row r="39" spans="1:25" ht="14.45" customHeight="1" x14ac:dyDescent="0.25">
      <c r="A39" s="103"/>
      <c r="B39" s="39"/>
      <c r="C39" s="104"/>
      <c r="D39" s="46"/>
      <c r="E39" s="40"/>
      <c r="F39" s="41"/>
      <c r="G39" s="42"/>
      <c r="H39" s="43"/>
      <c r="I39" s="43"/>
      <c r="J39" s="43"/>
      <c r="K39" s="43"/>
      <c r="L39" s="43"/>
      <c r="M39" s="43"/>
      <c r="N39" s="43"/>
      <c r="O39" s="43"/>
      <c r="P39" s="43"/>
      <c r="Q39" s="42"/>
      <c r="R39" s="41"/>
      <c r="S39" s="45"/>
      <c r="T39" s="41"/>
      <c r="U39" s="41"/>
      <c r="V39" s="42"/>
      <c r="W39" s="109"/>
      <c r="X39" s="110"/>
      <c r="Y39" s="111"/>
    </row>
    <row r="40" spans="1:25" ht="15" customHeight="1" x14ac:dyDescent="0.25">
      <c r="A40" s="103"/>
      <c r="B40" s="39"/>
      <c r="C40" s="104"/>
      <c r="D40" s="46"/>
      <c r="E40" s="40"/>
      <c r="F40" s="41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42"/>
      <c r="R40" s="41"/>
      <c r="S40" s="45"/>
      <c r="T40" s="41"/>
      <c r="U40" s="41"/>
      <c r="V40" s="42"/>
      <c r="W40" s="109"/>
      <c r="X40" s="110"/>
      <c r="Y40" s="111"/>
    </row>
  </sheetData>
  <sheetProtection selectLockedCells="1"/>
  <mergeCells count="80">
    <mergeCell ref="A38:A40"/>
    <mergeCell ref="C38:C40"/>
    <mergeCell ref="W38:W40"/>
    <mergeCell ref="X38:X40"/>
    <mergeCell ref="Y38:Y40"/>
    <mergeCell ref="G1:P1"/>
    <mergeCell ref="M2:M3"/>
    <mergeCell ref="N2:N3"/>
    <mergeCell ref="O2:P2"/>
    <mergeCell ref="A1:A3"/>
    <mergeCell ref="C1:C3"/>
    <mergeCell ref="D1:D3"/>
    <mergeCell ref="E1:E3"/>
    <mergeCell ref="F1:F3"/>
    <mergeCell ref="W1:W3"/>
    <mergeCell ref="X1:X3"/>
    <mergeCell ref="Y1:Y3"/>
    <mergeCell ref="B2:B3"/>
    <mergeCell ref="G2:G3"/>
    <mergeCell ref="H2:H3"/>
    <mergeCell ref="I2:I3"/>
    <mergeCell ref="J2:J3"/>
    <mergeCell ref="K2:K3"/>
    <mergeCell ref="L2:L3"/>
    <mergeCell ref="Q1:Q3"/>
    <mergeCell ref="R1:R3"/>
    <mergeCell ref="S1:S3"/>
    <mergeCell ref="T1:T3"/>
    <mergeCell ref="U1:U3"/>
    <mergeCell ref="V1:V3"/>
    <mergeCell ref="A7:A9"/>
    <mergeCell ref="C7:C9"/>
    <mergeCell ref="W7:W9"/>
    <mergeCell ref="X7:X9"/>
    <mergeCell ref="Y7:Y9"/>
    <mergeCell ref="A4:A6"/>
    <mergeCell ref="C4:C6"/>
    <mergeCell ref="W4:W6"/>
    <mergeCell ref="X4:X6"/>
    <mergeCell ref="Y4:Y6"/>
    <mergeCell ref="A13:A15"/>
    <mergeCell ref="C13:C15"/>
    <mergeCell ref="W13:W15"/>
    <mergeCell ref="X13:X15"/>
    <mergeCell ref="Y13:Y15"/>
    <mergeCell ref="A10:A12"/>
    <mergeCell ref="C10:C12"/>
    <mergeCell ref="W10:W12"/>
    <mergeCell ref="X10:X12"/>
    <mergeCell ref="Y10:Y12"/>
    <mergeCell ref="A19:A21"/>
    <mergeCell ref="C19:C21"/>
    <mergeCell ref="W19:W21"/>
    <mergeCell ref="X19:X21"/>
    <mergeCell ref="Y19:Y21"/>
    <mergeCell ref="A16:A18"/>
    <mergeCell ref="C16:C18"/>
    <mergeCell ref="W16:W18"/>
    <mergeCell ref="X16:X18"/>
    <mergeCell ref="Y16:Y18"/>
    <mergeCell ref="A25:A27"/>
    <mergeCell ref="C25:C27"/>
    <mergeCell ref="W25:W27"/>
    <mergeCell ref="X25:X27"/>
    <mergeCell ref="Y25:Y27"/>
    <mergeCell ref="A22:A24"/>
    <mergeCell ref="C22:C24"/>
    <mergeCell ref="W22:W24"/>
    <mergeCell ref="X22:X24"/>
    <mergeCell ref="Y22:Y24"/>
    <mergeCell ref="A31:A33"/>
    <mergeCell ref="C31:C33"/>
    <mergeCell ref="W31:W33"/>
    <mergeCell ref="X31:X33"/>
    <mergeCell ref="Y31:Y33"/>
    <mergeCell ref="A28:A30"/>
    <mergeCell ref="C28:C30"/>
    <mergeCell ref="W28:W30"/>
    <mergeCell ref="X28:X30"/>
    <mergeCell ref="Y28:Y30"/>
  </mergeCells>
  <dataValidations count="4">
    <dataValidation type="list" allowBlank="1" showInputMessage="1" showErrorMessage="1" sqref="L38:L40 L4:L33" xr:uid="{00000000-0002-0000-0400-000000000000}">
      <formula1>$AC$1:$AC$3</formula1>
    </dataValidation>
    <dataValidation type="whole" operator="greaterThanOrEqual" allowBlank="1" showInputMessage="1" showErrorMessage="1" sqref="J38:K40 M38:Q40 H38:H40 J4:K33 M4:Q33 H4:H33" xr:uid="{00000000-0002-0000-0400-000001000000}">
      <formula1>0</formula1>
    </dataValidation>
    <dataValidation type="list" allowBlank="1" showInputMessage="1" showErrorMessage="1" sqref="G38:G40 G4:G33" xr:uid="{00000000-0002-0000-0400-000002000000}">
      <formula1>$AB$1:$AB$2</formula1>
    </dataValidation>
    <dataValidation type="time" operator="greaterThanOrEqual" allowBlank="1" showInputMessage="1" showErrorMessage="1" prompt="čas jednotlivce v cíli" sqref="E38:E40 E4:E33" xr:uid="{00000000-0002-0000-0400-000003000000}">
      <formula1>D4</formula1>
    </dataValidation>
  </dataValidations>
  <pageMargins left="0.70866141732283472" right="0.70866141732283472" top="0.78740157480314965" bottom="0.78740157480314965" header="0.31496062992125984" footer="0.31496062992125984"/>
  <pageSetup paperSize="9" scale="8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6"/>
  <sheetViews>
    <sheetView zoomScale="120" zoomScaleNormal="120" workbookViewId="0">
      <pane ySplit="3" topLeftCell="A4" activePane="bottomLeft" state="frozen"/>
      <selection pane="bottomLeft" sqref="A1:A3"/>
    </sheetView>
  </sheetViews>
  <sheetFormatPr defaultColWidth="9.140625" defaultRowHeight="15" x14ac:dyDescent="0.25"/>
  <cols>
    <col min="1" max="1" width="8.140625" style="1" customWidth="1"/>
    <col min="2" max="2" width="20.85546875" customWidth="1"/>
    <col min="3" max="3" width="13" style="3" customWidth="1"/>
    <col min="4" max="5" width="7.5703125" customWidth="1"/>
    <col min="6" max="6" width="8.42578125" customWidth="1"/>
    <col min="7" max="7" width="3" customWidth="1"/>
    <col min="8" max="8" width="2.42578125" customWidth="1"/>
    <col min="9" max="9" width="3.140625" customWidth="1"/>
    <col min="10" max="10" width="2.140625" bestFit="1" customWidth="1"/>
    <col min="11" max="12" width="2.85546875" customWidth="1"/>
    <col min="13" max="14" width="2.5703125" customWidth="1"/>
    <col min="15" max="16" width="2.28515625" customWidth="1"/>
    <col min="17" max="17" width="8.42578125" hidden="1" customWidth="1"/>
    <col min="18" max="20" width="8.42578125" customWidth="1"/>
    <col min="21" max="21" width="8.42578125" hidden="1" customWidth="1"/>
    <col min="22" max="22" width="10.7109375" customWidth="1"/>
    <col min="23" max="23" width="10.140625" customWidth="1"/>
    <col min="24" max="24" width="10.140625" hidden="1" customWidth="1"/>
    <col min="25" max="25" width="11" customWidth="1"/>
    <col min="27" max="27" width="11.85546875" bestFit="1" customWidth="1"/>
  </cols>
  <sheetData>
    <row r="1" spans="1:29" ht="15" customHeight="1" x14ac:dyDescent="0.25">
      <c r="A1" s="91" t="s">
        <v>0</v>
      </c>
      <c r="B1" s="7" t="s">
        <v>18</v>
      </c>
      <c r="C1" s="73" t="s">
        <v>1</v>
      </c>
      <c r="D1" s="73" t="s">
        <v>7</v>
      </c>
      <c r="E1" s="94" t="s">
        <v>2</v>
      </c>
      <c r="F1" s="97" t="s">
        <v>3</v>
      </c>
      <c r="G1" s="100" t="s">
        <v>4</v>
      </c>
      <c r="H1" s="101"/>
      <c r="I1" s="101"/>
      <c r="J1" s="101"/>
      <c r="K1" s="101"/>
      <c r="L1" s="101"/>
      <c r="M1" s="101"/>
      <c r="N1" s="101"/>
      <c r="O1" s="101"/>
      <c r="P1" s="102"/>
      <c r="Q1" s="88" t="s">
        <v>4</v>
      </c>
      <c r="R1" s="73" t="s">
        <v>4</v>
      </c>
      <c r="S1" s="73" t="s">
        <v>22</v>
      </c>
      <c r="T1" s="73" t="s">
        <v>5</v>
      </c>
      <c r="U1" s="88" t="s">
        <v>16</v>
      </c>
      <c r="V1" s="73" t="s">
        <v>16</v>
      </c>
      <c r="W1" s="73" t="s">
        <v>19</v>
      </c>
      <c r="X1" s="76"/>
      <c r="Y1" s="79" t="s">
        <v>17</v>
      </c>
      <c r="AA1" s="2"/>
      <c r="AB1" s="32">
        <v>0</v>
      </c>
      <c r="AC1" s="32">
        <v>0</v>
      </c>
    </row>
    <row r="2" spans="1:29" ht="15" customHeight="1" x14ac:dyDescent="0.25">
      <c r="A2" s="92"/>
      <c r="B2" s="82" t="s">
        <v>6</v>
      </c>
      <c r="C2" s="74"/>
      <c r="D2" s="74"/>
      <c r="E2" s="95"/>
      <c r="F2" s="98"/>
      <c r="G2" s="84" t="s">
        <v>23</v>
      </c>
      <c r="H2" s="84" t="s">
        <v>13</v>
      </c>
      <c r="I2" s="84" t="s">
        <v>15</v>
      </c>
      <c r="J2" s="84" t="s">
        <v>14</v>
      </c>
      <c r="K2" s="84" t="s">
        <v>20</v>
      </c>
      <c r="L2" s="86" t="s">
        <v>21</v>
      </c>
      <c r="M2" s="84" t="s">
        <v>8</v>
      </c>
      <c r="N2" s="84" t="s">
        <v>11</v>
      </c>
      <c r="O2" s="84" t="s">
        <v>12</v>
      </c>
      <c r="P2" s="84"/>
      <c r="Q2" s="89"/>
      <c r="R2" s="74"/>
      <c r="S2" s="74"/>
      <c r="T2" s="74"/>
      <c r="U2" s="89"/>
      <c r="V2" s="74"/>
      <c r="W2" s="74"/>
      <c r="X2" s="77"/>
      <c r="Y2" s="80"/>
      <c r="AA2" s="2"/>
      <c r="AB2" s="33" t="s">
        <v>14</v>
      </c>
      <c r="AC2" s="32">
        <v>20</v>
      </c>
    </row>
    <row r="3" spans="1:29" ht="15" customHeight="1" thickBot="1" x14ac:dyDescent="0.3">
      <c r="A3" s="93"/>
      <c r="B3" s="83"/>
      <c r="C3" s="75"/>
      <c r="D3" s="75"/>
      <c r="E3" s="96"/>
      <c r="F3" s="99"/>
      <c r="G3" s="85"/>
      <c r="H3" s="85"/>
      <c r="I3" s="85"/>
      <c r="J3" s="85"/>
      <c r="K3" s="85"/>
      <c r="L3" s="87"/>
      <c r="M3" s="85"/>
      <c r="N3" s="85"/>
      <c r="O3" s="23" t="s">
        <v>10</v>
      </c>
      <c r="P3" s="23" t="s">
        <v>9</v>
      </c>
      <c r="Q3" s="90"/>
      <c r="R3" s="75"/>
      <c r="S3" s="75"/>
      <c r="T3" s="75"/>
      <c r="U3" s="90"/>
      <c r="V3" s="75"/>
      <c r="W3" s="75"/>
      <c r="X3" s="78"/>
      <c r="Y3" s="81"/>
      <c r="AB3" s="32"/>
      <c r="AC3" s="33" t="s">
        <v>14</v>
      </c>
    </row>
    <row r="4" spans="1:29" ht="15" customHeight="1" x14ac:dyDescent="0.25">
      <c r="A4" s="47">
        <v>40</v>
      </c>
      <c r="B4" s="29" t="s">
        <v>139</v>
      </c>
      <c r="C4" s="50" t="s">
        <v>115</v>
      </c>
      <c r="D4" s="25">
        <v>5.4166666666666669E-2</v>
      </c>
      <c r="E4" s="6">
        <v>7.6493055555555564E-2</v>
      </c>
      <c r="F4" s="19">
        <f t="shared" ref="F4:F6" si="0">E4-D4</f>
        <v>2.2326388888888896E-2</v>
      </c>
      <c r="G4" s="16"/>
      <c r="H4" s="10">
        <v>1</v>
      </c>
      <c r="I4" s="10"/>
      <c r="J4" s="10">
        <v>1</v>
      </c>
      <c r="K4" s="10"/>
      <c r="L4" s="10"/>
      <c r="M4" s="10"/>
      <c r="N4" s="10">
        <v>2</v>
      </c>
      <c r="O4" s="10">
        <v>2</v>
      </c>
      <c r="P4" s="10">
        <v>1</v>
      </c>
      <c r="Q4" s="16">
        <f t="shared" ref="Q4:Q6" si="1">SUM(G4:P4)</f>
        <v>7</v>
      </c>
      <c r="R4" s="20">
        <f>TIME(0,Q4,0)</f>
        <v>4.8611111111111112E-3</v>
      </c>
      <c r="S4" s="13"/>
      <c r="T4" s="19">
        <f>F4+R4+S4</f>
        <v>2.7187500000000007E-2</v>
      </c>
      <c r="U4" s="19">
        <f t="shared" ref="U4:U6" si="2">T4</f>
        <v>2.7187500000000007E-2</v>
      </c>
      <c r="V4" s="16">
        <f>IF(OR(L4=AC$3),"DISC",RANK(U4,U$4:U$31646,1))</f>
        <v>1</v>
      </c>
      <c r="W4" s="53">
        <f>SUM(U4:U6)</f>
        <v>9.0613425925925917E-2</v>
      </c>
      <c r="X4" s="56">
        <f>IF(OR(L4=AC$3,L5=AC$3,L6=AC$3),"",W4)</f>
        <v>9.0613425925925917E-2</v>
      </c>
      <c r="Y4" s="59"/>
    </row>
    <row r="5" spans="1:29" ht="15" customHeight="1" x14ac:dyDescent="0.25">
      <c r="A5" s="48"/>
      <c r="B5" s="24" t="s">
        <v>140</v>
      </c>
      <c r="C5" s="51"/>
      <c r="D5" s="26">
        <v>7.6493055555555564E-2</v>
      </c>
      <c r="E5" s="8">
        <v>0.10253472222222222</v>
      </c>
      <c r="F5" s="21">
        <f t="shared" si="0"/>
        <v>2.6041666666666657E-2</v>
      </c>
      <c r="G5" s="17"/>
      <c r="H5" s="11"/>
      <c r="I5" s="11">
        <v>1</v>
      </c>
      <c r="J5" s="11"/>
      <c r="K5" s="11"/>
      <c r="L5" s="11"/>
      <c r="M5" s="11"/>
      <c r="N5" s="11">
        <v>2</v>
      </c>
      <c r="O5" s="11"/>
      <c r="P5" s="11">
        <v>1</v>
      </c>
      <c r="Q5" s="17">
        <f t="shared" si="1"/>
        <v>4</v>
      </c>
      <c r="R5" s="21">
        <f t="shared" ref="R5:R6" si="3">TIME(0,Q5,0)</f>
        <v>2.7777777777777779E-3</v>
      </c>
      <c r="S5" s="14"/>
      <c r="T5" s="21">
        <f t="shared" ref="T5:T6" si="4">F5+R5+S5</f>
        <v>2.8819444444444436E-2</v>
      </c>
      <c r="U5" s="21">
        <f t="shared" si="2"/>
        <v>2.8819444444444436E-2</v>
      </c>
      <c r="V5" s="17">
        <f>IF(OR(L5=AC$3),"DISC",RANK(U5,U$4:U$31646,1))</f>
        <v>2</v>
      </c>
      <c r="W5" s="54"/>
      <c r="X5" s="57"/>
      <c r="Y5" s="60"/>
    </row>
    <row r="6" spans="1:29" ht="15.75" customHeight="1" thickBot="1" x14ac:dyDescent="0.3">
      <c r="A6" s="49"/>
      <c r="B6" s="30" t="s">
        <v>141</v>
      </c>
      <c r="C6" s="52"/>
      <c r="D6" s="27">
        <v>0.10253472222222222</v>
      </c>
      <c r="E6" s="9">
        <v>0.13644675925925925</v>
      </c>
      <c r="F6" s="22">
        <f t="shared" si="0"/>
        <v>3.3912037037037032E-2</v>
      </c>
      <c r="G6" s="18"/>
      <c r="H6" s="12"/>
      <c r="I6" s="12"/>
      <c r="J6" s="12"/>
      <c r="K6" s="12"/>
      <c r="L6" s="12"/>
      <c r="M6" s="12"/>
      <c r="N6" s="12"/>
      <c r="O6" s="12"/>
      <c r="P6" s="12">
        <v>1</v>
      </c>
      <c r="Q6" s="18">
        <f t="shared" si="1"/>
        <v>1</v>
      </c>
      <c r="R6" s="22">
        <f t="shared" si="3"/>
        <v>6.9444444444444447E-4</v>
      </c>
      <c r="S6" s="15"/>
      <c r="T6" s="22">
        <f t="shared" si="4"/>
        <v>3.4606481481481474E-2</v>
      </c>
      <c r="U6" s="22">
        <f t="shared" si="2"/>
        <v>3.4606481481481474E-2</v>
      </c>
      <c r="V6" s="18">
        <f>IF(OR(L6=AC$3),"DISC",RANK(U6,U$4:U$31646,1))</f>
        <v>3</v>
      </c>
      <c r="W6" s="55"/>
      <c r="X6" s="58"/>
      <c r="Y6" s="61"/>
    </row>
  </sheetData>
  <sheetProtection selectLockedCells="1"/>
  <mergeCells count="30">
    <mergeCell ref="A4:A6"/>
    <mergeCell ref="C4:C6"/>
    <mergeCell ref="W4:W6"/>
    <mergeCell ref="X4:X6"/>
    <mergeCell ref="Y4:Y6"/>
    <mergeCell ref="W1:W3"/>
    <mergeCell ref="X1:X3"/>
    <mergeCell ref="Y1:Y3"/>
    <mergeCell ref="B2:B3"/>
    <mergeCell ref="G2:G3"/>
    <mergeCell ref="H2:H3"/>
    <mergeCell ref="I2:I3"/>
    <mergeCell ref="J2:J3"/>
    <mergeCell ref="K2:K3"/>
    <mergeCell ref="L2:L3"/>
    <mergeCell ref="Q1:Q3"/>
    <mergeCell ref="R1:R3"/>
    <mergeCell ref="S1:S3"/>
    <mergeCell ref="T1:T3"/>
    <mergeCell ref="U1:U3"/>
    <mergeCell ref="V1:V3"/>
    <mergeCell ref="G1:P1"/>
    <mergeCell ref="M2:M3"/>
    <mergeCell ref="N2:N3"/>
    <mergeCell ref="O2:P2"/>
    <mergeCell ref="A1:A3"/>
    <mergeCell ref="C1:C3"/>
    <mergeCell ref="D1:D3"/>
    <mergeCell ref="E1:E3"/>
    <mergeCell ref="F1:F3"/>
  </mergeCells>
  <dataValidations count="4">
    <dataValidation type="list" allowBlank="1" showInputMessage="1" showErrorMessage="1" sqref="G4:G6" xr:uid="{00000000-0002-0000-0500-000000000000}">
      <formula1>$AB$1:$AB$2</formula1>
    </dataValidation>
    <dataValidation type="whole" operator="greaterThanOrEqual" allowBlank="1" showInputMessage="1" showErrorMessage="1" sqref="J4:K6 H4:H6 M4:Q6" xr:uid="{00000000-0002-0000-0500-000001000000}">
      <formula1>0</formula1>
    </dataValidation>
    <dataValidation type="list" allowBlank="1" showInputMessage="1" showErrorMessage="1" sqref="L4:L6" xr:uid="{00000000-0002-0000-0500-000002000000}">
      <formula1>$AC$1:$AC$3</formula1>
    </dataValidation>
    <dataValidation type="time" operator="greaterThanOrEqual" allowBlank="1" showInputMessage="1" showErrorMessage="1" prompt="čas jednotlivce v cíli" sqref="E4:E6" xr:uid="{00000000-0002-0000-0500-000003000000}">
      <formula1>D4</formula1>
    </dataValidation>
  </dataValidations>
  <pageMargins left="0.70866141732283472" right="0.70866141732283472" top="0.78740157480314965" bottom="0.78740157480314965" header="0.31496062992125984" footer="0.31496062992125984"/>
  <pageSetup paperSize="9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ÚVOD</vt:lpstr>
      <vt:lpstr>ŽÁKYNĚ</vt:lpstr>
      <vt:lpstr>ŽÁCI</vt:lpstr>
      <vt:lpstr>ŽENY</vt:lpstr>
      <vt:lpstr>MUŽI</vt:lpstr>
      <vt:lpstr>MS</vt:lpstr>
    </vt:vector>
  </TitlesOfParts>
  <Company>SAR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</dc:creator>
  <cp:lastModifiedBy>Peter Vaněk 1</cp:lastModifiedBy>
  <cp:lastPrinted>2023-09-09T11:49:49Z</cp:lastPrinted>
  <dcterms:created xsi:type="dcterms:W3CDTF">2011-09-13T18:59:04Z</dcterms:created>
  <dcterms:modified xsi:type="dcterms:W3CDTF">2023-09-10T18:29:48Z</dcterms:modified>
</cp:coreProperties>
</file>