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bookViews>
    <workbookView xWindow="0" yWindow="0" windowWidth="23610" windowHeight="11175"/>
  </bookViews>
  <sheets>
    <sheet name="MUŽI" sheetId="2" r:id="rId1"/>
    <sheet name="ŽENY" sheetId="9" r:id="rId2"/>
    <sheet name="ŽÁCI" sheetId="4" r:id="rId3"/>
    <sheet name="ŽÁKYNĚ" sheetId="5" r:id="rId4"/>
  </sheets>
  <definedNames>
    <definedName name="_xlnm.Print_Area" localSheetId="0">MUŽI!$A$1:$Z$25</definedName>
    <definedName name="_xlnm.Print_Area" localSheetId="2">ŽÁCI!$A$1:$Z$28</definedName>
    <definedName name="_xlnm.Print_Area" localSheetId="3">ŽÁKYNĚ!$A$1:$Z$16</definedName>
    <definedName name="_xlnm.Print_Area" localSheetId="1">ŽENY!$A$1:$Z$22</definedName>
  </definedNames>
  <calcPr calcId="171027"/>
</workbook>
</file>

<file path=xl/calcChain.xml><?xml version="1.0" encoding="utf-8"?>
<calcChain xmlns="http://schemas.openxmlformats.org/spreadsheetml/2006/main">
  <c r="E5" i="9" l="1"/>
  <c r="G5" i="9" s="1"/>
  <c r="R5" i="9"/>
  <c r="S5" i="9" s="1"/>
  <c r="E6" i="9"/>
  <c r="G6" i="9" s="1"/>
  <c r="R6" i="9"/>
  <c r="S6" i="9" s="1"/>
  <c r="E7" i="9"/>
  <c r="G7" i="9" s="1"/>
  <c r="R7" i="9"/>
  <c r="S7" i="9" s="1"/>
  <c r="E8" i="9"/>
  <c r="G8" i="9" s="1"/>
  <c r="R8" i="9"/>
  <c r="S8" i="9" s="1"/>
  <c r="E9" i="9"/>
  <c r="G9" i="9" s="1"/>
  <c r="R9" i="9"/>
  <c r="S9" i="9" s="1"/>
  <c r="E10" i="9"/>
  <c r="G10" i="9" s="1"/>
  <c r="R10" i="9"/>
  <c r="S10" i="9" s="1"/>
  <c r="E11" i="9"/>
  <c r="G11" i="9" s="1"/>
  <c r="R11" i="9"/>
  <c r="S11" i="9" s="1"/>
  <c r="E12" i="9"/>
  <c r="G12" i="9" s="1"/>
  <c r="R12" i="9"/>
  <c r="S12" i="9" s="1"/>
  <c r="E13" i="9"/>
  <c r="G13" i="9" s="1"/>
  <c r="R13" i="9"/>
  <c r="S13" i="9" s="1"/>
  <c r="R31" i="2"/>
  <c r="S31" i="2" s="1"/>
  <c r="E31" i="2"/>
  <c r="G31" i="2" s="1"/>
  <c r="U31" i="2" s="1"/>
  <c r="V31" i="2" s="1"/>
  <c r="R30" i="2"/>
  <c r="S30" i="2" s="1"/>
  <c r="E30" i="2"/>
  <c r="G30" i="2" s="1"/>
  <c r="R29" i="2"/>
  <c r="S29" i="2" s="1"/>
  <c r="E29" i="2"/>
  <c r="G29" i="2" s="1"/>
  <c r="R34" i="2"/>
  <c r="S34" i="2" s="1"/>
  <c r="E34" i="2"/>
  <c r="G34" i="2" s="1"/>
  <c r="U34" i="2" s="1"/>
  <c r="V34" i="2" s="1"/>
  <c r="R33" i="2"/>
  <c r="S33" i="2" s="1"/>
  <c r="E33" i="2"/>
  <c r="G33" i="2" s="1"/>
  <c r="R32" i="2"/>
  <c r="S32" i="2" s="1"/>
  <c r="E32" i="2"/>
  <c r="G32" i="2" s="1"/>
  <c r="R10" i="2"/>
  <c r="S10" i="2" s="1"/>
  <c r="G10" i="2"/>
  <c r="E10" i="2"/>
  <c r="R9" i="2"/>
  <c r="S9" i="2" s="1"/>
  <c r="E9" i="2"/>
  <c r="G9" i="2" s="1"/>
  <c r="R8" i="2"/>
  <c r="S8" i="2" s="1"/>
  <c r="E8" i="2"/>
  <c r="G8" i="2" s="1"/>
  <c r="R7" i="4"/>
  <c r="S7" i="4" s="1"/>
  <c r="E7" i="4"/>
  <c r="G7" i="4" s="1"/>
  <c r="U7" i="4" s="1"/>
  <c r="V7" i="4" s="1"/>
  <c r="R6" i="4"/>
  <c r="S6" i="4" s="1"/>
  <c r="E6" i="4"/>
  <c r="G6" i="4" s="1"/>
  <c r="U6" i="4" s="1"/>
  <c r="V6" i="4" s="1"/>
  <c r="R5" i="4"/>
  <c r="S5" i="4" s="1"/>
  <c r="E5" i="4"/>
  <c r="G5" i="4" s="1"/>
  <c r="U5" i="4" s="1"/>
  <c r="R19" i="4"/>
  <c r="S19" i="4" s="1"/>
  <c r="E19" i="4"/>
  <c r="G19" i="4" s="1"/>
  <c r="U19" i="4" s="1"/>
  <c r="V19" i="4" s="1"/>
  <c r="R18" i="4"/>
  <c r="S18" i="4" s="1"/>
  <c r="E18" i="4"/>
  <c r="G18" i="4" s="1"/>
  <c r="U18" i="4" s="1"/>
  <c r="V18" i="4" s="1"/>
  <c r="R17" i="4"/>
  <c r="S17" i="4" s="1"/>
  <c r="E17" i="4"/>
  <c r="G17" i="4" s="1"/>
  <c r="U17" i="4" s="1"/>
  <c r="R25" i="4"/>
  <c r="S25" i="4" s="1"/>
  <c r="E25" i="4"/>
  <c r="G25" i="4" s="1"/>
  <c r="U25" i="4" s="1"/>
  <c r="V25" i="4" s="1"/>
  <c r="R24" i="4"/>
  <c r="S24" i="4" s="1"/>
  <c r="E24" i="4"/>
  <c r="G24" i="4" s="1"/>
  <c r="R23" i="4"/>
  <c r="S23" i="4" s="1"/>
  <c r="E23" i="4"/>
  <c r="G23" i="4" s="1"/>
  <c r="U12" i="9" l="1"/>
  <c r="V12" i="9" s="1"/>
  <c r="U11" i="9"/>
  <c r="V11" i="9" s="1"/>
  <c r="U9" i="9"/>
  <c r="V9" i="9" s="1"/>
  <c r="U8" i="9"/>
  <c r="V8" i="9" s="1"/>
  <c r="U6" i="9"/>
  <c r="V6" i="9" s="1"/>
  <c r="U5" i="9"/>
  <c r="V5" i="9" s="1"/>
  <c r="U13" i="9"/>
  <c r="V13" i="9" s="1"/>
  <c r="U10" i="9"/>
  <c r="V10" i="9" s="1"/>
  <c r="U7" i="9"/>
  <c r="V7" i="9" s="1"/>
  <c r="U29" i="2"/>
  <c r="U30" i="2"/>
  <c r="V30" i="2" s="1"/>
  <c r="U10" i="2"/>
  <c r="V10" i="2" s="1"/>
  <c r="U32" i="2"/>
  <c r="U33" i="2"/>
  <c r="V33" i="2" s="1"/>
  <c r="U8" i="2"/>
  <c r="U9" i="2"/>
  <c r="V9" i="2" s="1"/>
  <c r="X5" i="4"/>
  <c r="Y5" i="4" s="1"/>
  <c r="V5" i="4"/>
  <c r="X17" i="4"/>
  <c r="Y17" i="4" s="1"/>
  <c r="V17" i="4"/>
  <c r="U23" i="4"/>
  <c r="U24" i="4"/>
  <c r="V24" i="4" s="1"/>
  <c r="R28" i="4"/>
  <c r="S28" i="4" s="1"/>
  <c r="E28" i="4"/>
  <c r="G28" i="4" s="1"/>
  <c r="R27" i="4"/>
  <c r="S27" i="4" s="1"/>
  <c r="E27" i="4"/>
  <c r="G27" i="4" s="1"/>
  <c r="R26" i="4"/>
  <c r="S26" i="4" s="1"/>
  <c r="E26" i="4"/>
  <c r="G26" i="4" s="1"/>
  <c r="R22" i="4"/>
  <c r="S22" i="4" s="1"/>
  <c r="E22" i="4"/>
  <c r="G22" i="4" s="1"/>
  <c r="R21" i="4"/>
  <c r="S21" i="4" s="1"/>
  <c r="E21" i="4"/>
  <c r="G21" i="4" s="1"/>
  <c r="R20" i="4"/>
  <c r="S20" i="4" s="1"/>
  <c r="E20" i="4"/>
  <c r="G20" i="4" s="1"/>
  <c r="R22" i="9"/>
  <c r="S22" i="9" s="1"/>
  <c r="E22" i="9"/>
  <c r="G22" i="9" s="1"/>
  <c r="R21" i="9"/>
  <c r="S21" i="9" s="1"/>
  <c r="E21" i="9"/>
  <c r="G21" i="9" s="1"/>
  <c r="R20" i="9"/>
  <c r="S20" i="9" s="1"/>
  <c r="E20" i="9"/>
  <c r="G20" i="9" s="1"/>
  <c r="R19" i="9"/>
  <c r="S19" i="9" s="1"/>
  <c r="E19" i="9"/>
  <c r="G19" i="9" s="1"/>
  <c r="R18" i="9"/>
  <c r="S18" i="9" s="1"/>
  <c r="E18" i="9"/>
  <c r="G18" i="9" s="1"/>
  <c r="R17" i="9"/>
  <c r="S17" i="9" s="1"/>
  <c r="E17" i="9"/>
  <c r="G17" i="9" s="1"/>
  <c r="R16" i="9"/>
  <c r="S16" i="9" s="1"/>
  <c r="E16" i="9"/>
  <c r="G16" i="9" s="1"/>
  <c r="R15" i="9"/>
  <c r="S15" i="9" s="1"/>
  <c r="E15" i="9"/>
  <c r="G15" i="9" s="1"/>
  <c r="R14" i="9"/>
  <c r="S14" i="9" s="1"/>
  <c r="E14" i="9"/>
  <c r="G14" i="9" s="1"/>
  <c r="R25" i="9"/>
  <c r="S25" i="9" s="1"/>
  <c r="E25" i="9"/>
  <c r="G25" i="9" s="1"/>
  <c r="R24" i="9"/>
  <c r="S24" i="9" s="1"/>
  <c r="E24" i="9"/>
  <c r="G24" i="9" s="1"/>
  <c r="R23" i="9"/>
  <c r="S23" i="9" s="1"/>
  <c r="E23" i="9"/>
  <c r="G23" i="9" s="1"/>
  <c r="E14" i="2"/>
  <c r="E17" i="2"/>
  <c r="E20" i="2"/>
  <c r="G20" i="2" s="1"/>
  <c r="E5" i="2"/>
  <c r="X8" i="9" l="1"/>
  <c r="Y8" i="9" s="1"/>
  <c r="X5" i="9"/>
  <c r="Y5" i="9" s="1"/>
  <c r="X11" i="9"/>
  <c r="Y11" i="9" s="1"/>
  <c r="X29" i="2"/>
  <c r="Y29" i="2" s="1"/>
  <c r="V29" i="2"/>
  <c r="X32" i="2"/>
  <c r="Y32" i="2" s="1"/>
  <c r="V32" i="2"/>
  <c r="X8" i="2"/>
  <c r="Y8" i="2" s="1"/>
  <c r="V8" i="2"/>
  <c r="X23" i="4"/>
  <c r="Y23" i="4" s="1"/>
  <c r="V23" i="4"/>
  <c r="U16" i="9"/>
  <c r="V16" i="9" s="1"/>
  <c r="U24" i="9"/>
  <c r="V24" i="9" s="1"/>
  <c r="U15" i="9"/>
  <c r="V15" i="9" s="1"/>
  <c r="U21" i="9"/>
  <c r="V21" i="9" s="1"/>
  <c r="U22" i="9"/>
  <c r="V22" i="9" s="1"/>
  <c r="U26" i="4"/>
  <c r="U28" i="4"/>
  <c r="V28" i="4" s="1"/>
  <c r="U20" i="4"/>
  <c r="V20" i="4" s="1"/>
  <c r="U22" i="4"/>
  <c r="V22" i="4" s="1"/>
  <c r="U27" i="4"/>
  <c r="V27" i="4" s="1"/>
  <c r="V26" i="4"/>
  <c r="U21" i="4"/>
  <c r="V21" i="4" s="1"/>
  <c r="U23" i="9"/>
  <c r="V23" i="9" s="1"/>
  <c r="U14" i="9"/>
  <c r="V14" i="9" s="1"/>
  <c r="U17" i="9"/>
  <c r="V17" i="9" s="1"/>
  <c r="U18" i="9"/>
  <c r="V18" i="9" s="1"/>
  <c r="U19" i="9"/>
  <c r="V19" i="9" s="1"/>
  <c r="U20" i="9"/>
  <c r="U25" i="9"/>
  <c r="V25" i="9" s="1"/>
  <c r="G17" i="2"/>
  <c r="R17" i="2"/>
  <c r="S17" i="2" s="1"/>
  <c r="E18" i="2"/>
  <c r="G18" i="2" s="1"/>
  <c r="R18" i="2"/>
  <c r="S18" i="2" s="1"/>
  <c r="E19" i="2"/>
  <c r="G19" i="2" s="1"/>
  <c r="R19" i="2"/>
  <c r="S19" i="2" s="1"/>
  <c r="R20" i="2"/>
  <c r="S20" i="2" s="1"/>
  <c r="E21" i="2"/>
  <c r="G21" i="2" s="1"/>
  <c r="R21" i="2"/>
  <c r="S21" i="2" s="1"/>
  <c r="E22" i="2"/>
  <c r="G22" i="2" s="1"/>
  <c r="R22" i="2"/>
  <c r="S22" i="2" s="1"/>
  <c r="G5" i="2"/>
  <c r="R5" i="2"/>
  <c r="S5" i="2" s="1"/>
  <c r="E6" i="2"/>
  <c r="G6" i="2" s="1"/>
  <c r="R6" i="2"/>
  <c r="S6" i="2" s="1"/>
  <c r="E7" i="2"/>
  <c r="G7" i="2" s="1"/>
  <c r="R7" i="2"/>
  <c r="S7" i="2" s="1"/>
  <c r="R22" i="5"/>
  <c r="S22" i="5" s="1"/>
  <c r="E22" i="5"/>
  <c r="G22" i="5" s="1"/>
  <c r="R21" i="5"/>
  <c r="S21" i="5" s="1"/>
  <c r="E21" i="5"/>
  <c r="G21" i="5" s="1"/>
  <c r="R20" i="5"/>
  <c r="S20" i="5" s="1"/>
  <c r="E20" i="5"/>
  <c r="G20" i="5" s="1"/>
  <c r="R16" i="5"/>
  <c r="S16" i="5" s="1"/>
  <c r="E16" i="5"/>
  <c r="G16" i="5" s="1"/>
  <c r="R15" i="5"/>
  <c r="S15" i="5" s="1"/>
  <c r="E15" i="5"/>
  <c r="G15" i="5" s="1"/>
  <c r="R14" i="5"/>
  <c r="S14" i="5" s="1"/>
  <c r="G14" i="5"/>
  <c r="R19" i="5"/>
  <c r="S19" i="5" s="1"/>
  <c r="E19" i="5"/>
  <c r="G19" i="5" s="1"/>
  <c r="R18" i="5"/>
  <c r="S18" i="5" s="1"/>
  <c r="E18" i="5"/>
  <c r="G18" i="5" s="1"/>
  <c r="R17" i="5"/>
  <c r="S17" i="5" s="1"/>
  <c r="E17" i="5"/>
  <c r="G17" i="5" s="1"/>
  <c r="R7" i="5"/>
  <c r="S7" i="5" s="1"/>
  <c r="E7" i="5"/>
  <c r="G7" i="5" s="1"/>
  <c r="R6" i="5"/>
  <c r="S6" i="5" s="1"/>
  <c r="E6" i="5"/>
  <c r="G6" i="5" s="1"/>
  <c r="R5" i="5"/>
  <c r="S5" i="5" s="1"/>
  <c r="E5" i="5"/>
  <c r="G5" i="5" s="1"/>
  <c r="R13" i="5"/>
  <c r="S13" i="5" s="1"/>
  <c r="E13" i="5"/>
  <c r="G13" i="5" s="1"/>
  <c r="R12" i="5"/>
  <c r="S12" i="5" s="1"/>
  <c r="E12" i="5"/>
  <c r="G12" i="5" s="1"/>
  <c r="R11" i="5"/>
  <c r="S11" i="5" s="1"/>
  <c r="E11" i="5"/>
  <c r="G11" i="5" s="1"/>
  <c r="R10" i="5"/>
  <c r="S10" i="5" s="1"/>
  <c r="E10" i="5"/>
  <c r="G10" i="5" s="1"/>
  <c r="R9" i="5"/>
  <c r="S9" i="5" s="1"/>
  <c r="E9" i="5"/>
  <c r="G9" i="5" s="1"/>
  <c r="R8" i="5"/>
  <c r="S8" i="5" s="1"/>
  <c r="E8" i="5"/>
  <c r="G8" i="5" s="1"/>
  <c r="R16" i="4"/>
  <c r="S16" i="4" s="1"/>
  <c r="E16" i="4"/>
  <c r="G16" i="4" s="1"/>
  <c r="R15" i="4"/>
  <c r="S15" i="4" s="1"/>
  <c r="E15" i="4"/>
  <c r="G15" i="4" s="1"/>
  <c r="R14" i="4"/>
  <c r="S14" i="4" s="1"/>
  <c r="E14" i="4"/>
  <c r="G14" i="4" s="1"/>
  <c r="R10" i="4"/>
  <c r="S10" i="4" s="1"/>
  <c r="E10" i="4"/>
  <c r="G10" i="4" s="1"/>
  <c r="R9" i="4"/>
  <c r="S9" i="4" s="1"/>
  <c r="E9" i="4"/>
  <c r="G9" i="4" s="1"/>
  <c r="R8" i="4"/>
  <c r="S8" i="4" s="1"/>
  <c r="E8" i="4"/>
  <c r="G8" i="4" s="1"/>
  <c r="R13" i="4"/>
  <c r="S13" i="4" s="1"/>
  <c r="E13" i="4"/>
  <c r="G13" i="4" s="1"/>
  <c r="R12" i="4"/>
  <c r="S12" i="4" s="1"/>
  <c r="E12" i="4"/>
  <c r="G12" i="4" s="1"/>
  <c r="R11" i="4"/>
  <c r="S11" i="4" s="1"/>
  <c r="E11" i="4"/>
  <c r="G11" i="4" s="1"/>
  <c r="E26" i="2"/>
  <c r="G26" i="2" s="1"/>
  <c r="R26" i="2"/>
  <c r="S26" i="2" s="1"/>
  <c r="E27" i="2"/>
  <c r="G27" i="2" s="1"/>
  <c r="R27" i="2"/>
  <c r="S27" i="2" s="1"/>
  <c r="E28" i="2"/>
  <c r="G28" i="2" s="1"/>
  <c r="R28" i="2"/>
  <c r="S28" i="2" s="1"/>
  <c r="E11" i="2"/>
  <c r="G11" i="2" s="1"/>
  <c r="R11" i="2"/>
  <c r="S11" i="2" s="1"/>
  <c r="E12" i="2"/>
  <c r="G12" i="2" s="1"/>
  <c r="R12" i="2"/>
  <c r="S12" i="2" s="1"/>
  <c r="E13" i="2"/>
  <c r="G13" i="2" s="1"/>
  <c r="R13" i="2"/>
  <c r="S13" i="2" s="1"/>
  <c r="E23" i="2"/>
  <c r="G23" i="2" s="1"/>
  <c r="R23" i="2"/>
  <c r="S23" i="2" s="1"/>
  <c r="E24" i="2"/>
  <c r="G24" i="2" s="1"/>
  <c r="R24" i="2"/>
  <c r="S24" i="2" s="1"/>
  <c r="E25" i="2"/>
  <c r="G25" i="2" s="1"/>
  <c r="R25" i="2"/>
  <c r="S25" i="2" s="1"/>
  <c r="E15" i="2"/>
  <c r="E16" i="2"/>
  <c r="U25" i="2" l="1"/>
  <c r="V25" i="2" s="1"/>
  <c r="U28" i="2"/>
  <c r="V28" i="2" s="1"/>
  <c r="U13" i="2"/>
  <c r="V13" i="2" s="1"/>
  <c r="U24" i="2"/>
  <c r="V24" i="2" s="1"/>
  <c r="U22" i="2"/>
  <c r="V22" i="2" s="1"/>
  <c r="U27" i="2"/>
  <c r="U12" i="2"/>
  <c r="V12" i="2" s="1"/>
  <c r="U7" i="2"/>
  <c r="V7" i="2" s="1"/>
  <c r="U23" i="2"/>
  <c r="V23" i="2" s="1"/>
  <c r="U11" i="2"/>
  <c r="U6" i="2"/>
  <c r="V6" i="2" s="1"/>
  <c r="U26" i="2"/>
  <c r="X14" i="9"/>
  <c r="Y14" i="9" s="1"/>
  <c r="U5" i="2"/>
  <c r="X23" i="9"/>
  <c r="Y23" i="9" s="1"/>
  <c r="X26" i="4"/>
  <c r="Y26" i="4" s="1"/>
  <c r="X20" i="4"/>
  <c r="Y20" i="4" s="1"/>
  <c r="X17" i="9"/>
  <c r="Y17" i="9" s="1"/>
  <c r="V20" i="9"/>
  <c r="W12" i="9" s="1"/>
  <c r="X20" i="9"/>
  <c r="Y20" i="9" s="1"/>
  <c r="U21" i="2"/>
  <c r="V21" i="2" s="1"/>
  <c r="U18" i="2"/>
  <c r="V18" i="2" s="1"/>
  <c r="U20" i="2"/>
  <c r="U19" i="2"/>
  <c r="V19" i="2" s="1"/>
  <c r="U17" i="2"/>
  <c r="V17" i="2" s="1"/>
  <c r="U16" i="4"/>
  <c r="V16" i="4" s="1"/>
  <c r="U22" i="5"/>
  <c r="V22" i="5" s="1"/>
  <c r="U16" i="5"/>
  <c r="V16" i="5" s="1"/>
  <c r="U7" i="5"/>
  <c r="V7" i="5" s="1"/>
  <c r="U19" i="5"/>
  <c r="V19" i="5" s="1"/>
  <c r="U15" i="4"/>
  <c r="V15" i="4" s="1"/>
  <c r="U14" i="4"/>
  <c r="V14" i="4" s="1"/>
  <c r="U10" i="4"/>
  <c r="V10" i="4" s="1"/>
  <c r="U13" i="5"/>
  <c r="V13" i="5" s="1"/>
  <c r="U13" i="4"/>
  <c r="V13" i="4" s="1"/>
  <c r="U9" i="4"/>
  <c r="V9" i="4" s="1"/>
  <c r="U8" i="4"/>
  <c r="U12" i="4"/>
  <c r="V12" i="4" s="1"/>
  <c r="U10" i="5"/>
  <c r="V10" i="5" s="1"/>
  <c r="U11" i="4"/>
  <c r="X11" i="4" s="1"/>
  <c r="Y11" i="4" s="1"/>
  <c r="U8" i="5"/>
  <c r="U9" i="5"/>
  <c r="V9" i="5" s="1"/>
  <c r="U11" i="5"/>
  <c r="U12" i="5"/>
  <c r="V12" i="5" s="1"/>
  <c r="U5" i="5"/>
  <c r="V5" i="5" s="1"/>
  <c r="U6" i="5"/>
  <c r="V6" i="5" s="1"/>
  <c r="U17" i="5"/>
  <c r="U18" i="5"/>
  <c r="V18" i="5" s="1"/>
  <c r="U14" i="5"/>
  <c r="U15" i="5"/>
  <c r="V15" i="5" s="1"/>
  <c r="U20" i="5"/>
  <c r="V20" i="5" s="1"/>
  <c r="U21" i="5"/>
  <c r="V21" i="5" s="1"/>
  <c r="V27" i="2"/>
  <c r="W11" i="9" l="1"/>
  <c r="W13" i="9"/>
  <c r="W5" i="9"/>
  <c r="W8" i="9"/>
  <c r="W6" i="9"/>
  <c r="Z11" i="9"/>
  <c r="W10" i="9"/>
  <c r="W7" i="9"/>
  <c r="W9" i="9"/>
  <c r="X14" i="5"/>
  <c r="Y14" i="5" s="1"/>
  <c r="X8" i="5"/>
  <c r="Y8" i="5" s="1"/>
  <c r="V8" i="5"/>
  <c r="V14" i="5"/>
  <c r="X17" i="5"/>
  <c r="Y17" i="5" s="1"/>
  <c r="V17" i="5"/>
  <c r="X8" i="4"/>
  <c r="Y8" i="4" s="1"/>
  <c r="V8" i="4"/>
  <c r="X14" i="4"/>
  <c r="Y14" i="4" s="1"/>
  <c r="W14" i="9"/>
  <c r="W15" i="9"/>
  <c r="W20" i="9"/>
  <c r="W24" i="9"/>
  <c r="W17" i="9"/>
  <c r="W25" i="9"/>
  <c r="W19" i="9"/>
  <c r="W21" i="9"/>
  <c r="W16" i="9"/>
  <c r="W22" i="9"/>
  <c r="W23" i="9"/>
  <c r="W18" i="9"/>
  <c r="X5" i="5"/>
  <c r="Y5" i="5" s="1"/>
  <c r="V11" i="4"/>
  <c r="X11" i="5"/>
  <c r="Y11" i="5" s="1"/>
  <c r="X20" i="5"/>
  <c r="Y20" i="5" s="1"/>
  <c r="V11" i="5"/>
  <c r="V20" i="2"/>
  <c r="X20" i="2"/>
  <c r="Y20" i="2" s="1"/>
  <c r="V5" i="2"/>
  <c r="X5" i="2"/>
  <c r="Y5" i="2" s="1"/>
  <c r="X17" i="2"/>
  <c r="Y17" i="2" s="1"/>
  <c r="X23" i="2"/>
  <c r="Y23" i="2" s="1"/>
  <c r="V26" i="2"/>
  <c r="X26" i="2"/>
  <c r="Y26" i="2" s="1"/>
  <c r="V11" i="2"/>
  <c r="X11" i="2"/>
  <c r="Y11" i="2" s="1"/>
  <c r="R14" i="2"/>
  <c r="S14" i="2" s="1"/>
  <c r="R15" i="2"/>
  <c r="S15" i="2" s="1"/>
  <c r="R16" i="2"/>
  <c r="S16" i="2" s="1"/>
  <c r="G16" i="2"/>
  <c r="G15" i="2"/>
  <c r="G14" i="2"/>
  <c r="Z8" i="9" l="1"/>
  <c r="Z5" i="9"/>
  <c r="W5" i="4"/>
  <c r="W7" i="4"/>
  <c r="W6" i="4"/>
  <c r="W17" i="4"/>
  <c r="W18" i="4"/>
  <c r="W19" i="4"/>
  <c r="Z17" i="4" s="1"/>
  <c r="W23" i="4"/>
  <c r="W24" i="4"/>
  <c r="W25" i="4"/>
  <c r="Z14" i="9"/>
  <c r="W20" i="5"/>
  <c r="U15" i="2"/>
  <c r="W8" i="5"/>
  <c r="W6" i="5"/>
  <c r="W21" i="5"/>
  <c r="W13" i="5"/>
  <c r="W17" i="5"/>
  <c r="W16" i="5"/>
  <c r="W19" i="5"/>
  <c r="W10" i="5"/>
  <c r="W16" i="4"/>
  <c r="W26" i="4"/>
  <c r="W28" i="4"/>
  <c r="W20" i="4"/>
  <c r="W11" i="4"/>
  <c r="W12" i="4"/>
  <c r="W15" i="4"/>
  <c r="W8" i="4"/>
  <c r="W27" i="4"/>
  <c r="W14" i="4"/>
  <c r="W22" i="4"/>
  <c r="W21" i="4"/>
  <c r="Z20" i="9"/>
  <c r="Z17" i="9"/>
  <c r="Z23" i="9"/>
  <c r="U14" i="2"/>
  <c r="U16" i="2"/>
  <c r="V16" i="2" s="1"/>
  <c r="W15" i="5"/>
  <c r="W10" i="4"/>
  <c r="W9" i="4"/>
  <c r="W13" i="4"/>
  <c r="W7" i="5"/>
  <c r="W22" i="5"/>
  <c r="W11" i="5"/>
  <c r="W5" i="5"/>
  <c r="W9" i="5"/>
  <c r="W18" i="5"/>
  <c r="W14" i="5"/>
  <c r="W12" i="5"/>
  <c r="V14" i="2"/>
  <c r="V15" i="2"/>
  <c r="W29" i="2" l="1"/>
  <c r="W30" i="2"/>
  <c r="W33" i="2"/>
  <c r="W31" i="2"/>
  <c r="W32" i="2"/>
  <c r="W9" i="2"/>
  <c r="W34" i="2"/>
  <c r="W8" i="2"/>
  <c r="W10" i="2"/>
  <c r="Z23" i="4"/>
  <c r="Z5" i="4"/>
  <c r="Z14" i="5"/>
  <c r="Z8" i="5"/>
  <c r="Z20" i="5"/>
  <c r="Z17" i="5"/>
  <c r="Z14" i="4"/>
  <c r="Z11" i="4"/>
  <c r="Z20" i="4"/>
  <c r="Z26" i="4"/>
  <c r="Z8" i="4"/>
  <c r="Z11" i="5"/>
  <c r="Z5" i="5"/>
  <c r="W19" i="2"/>
  <c r="W7" i="2"/>
  <c r="W18" i="2"/>
  <c r="W22" i="2"/>
  <c r="W20" i="2"/>
  <c r="W5" i="2"/>
  <c r="W6" i="2"/>
  <c r="W21" i="2"/>
  <c r="W17" i="2"/>
  <c r="W27" i="2"/>
  <c r="W28" i="2"/>
  <c r="W26" i="2"/>
  <c r="W25" i="2"/>
  <c r="W23" i="2"/>
  <c r="W12" i="2"/>
  <c r="W13" i="2"/>
  <c r="W24" i="2"/>
  <c r="W11" i="2"/>
  <c r="W16" i="2"/>
  <c r="W15" i="2"/>
  <c r="W14" i="2"/>
  <c r="X14" i="2"/>
  <c r="Y14" i="2" s="1"/>
  <c r="Z29" i="2" l="1"/>
  <c r="Z32" i="2"/>
  <c r="Z8" i="2"/>
  <c r="Z20" i="2"/>
  <c r="Z17" i="2"/>
  <c r="Z5" i="2"/>
  <c r="Z26" i="2"/>
  <c r="Z23" i="2"/>
  <c r="Z11" i="2"/>
  <c r="Z14" i="2"/>
</calcChain>
</file>

<file path=xl/sharedStrings.xml><?xml version="1.0" encoding="utf-8"?>
<sst xmlns="http://schemas.openxmlformats.org/spreadsheetml/2006/main" count="244" uniqueCount="131">
  <si>
    <t>POŘ. ČÍSLO</t>
  </si>
  <si>
    <t>HLÍDKA</t>
  </si>
  <si>
    <t>ODDÍL</t>
  </si>
  <si>
    <t>ŽENY</t>
  </si>
  <si>
    <t>ŽÁCI</t>
  </si>
  <si>
    <t>ŽÁKYNĚ</t>
  </si>
  <si>
    <t>CÍLOVÝ ČAS</t>
  </si>
  <si>
    <t>ČAS NA TRATI</t>
  </si>
  <si>
    <t>TRESTNÉ MINUTY</t>
  </si>
  <si>
    <t>CELKEM</t>
  </si>
  <si>
    <t>ZDRŽENÍ</t>
  </si>
  <si>
    <t>VÝSLEDNÝ ČAS</t>
  </si>
  <si>
    <t>UMÍSTĚNÍ SKUPINY</t>
  </si>
  <si>
    <t>VÝSLEDNÝ ČAS SKUPINY</t>
  </si>
  <si>
    <t>PŘÍJMENÍ, JMÉNO, ROČNÍK</t>
  </si>
  <si>
    <t>START. ČAS</t>
  </si>
  <si>
    <t>UMÍSTĚNÍ V CELKU</t>
  </si>
  <si>
    <t>START PRVNÍHO</t>
  </si>
  <si>
    <t>O</t>
  </si>
  <si>
    <t>L</t>
  </si>
  <si>
    <t>U</t>
  </si>
  <si>
    <t>M</t>
  </si>
  <si>
    <t>P</t>
  </si>
  <si>
    <t>V</t>
  </si>
  <si>
    <t>PD</t>
  </si>
  <si>
    <t>TT</t>
  </si>
  <si>
    <t>D</t>
  </si>
  <si>
    <t>KPČ</t>
  </si>
  <si>
    <t>TRESTNÉ MINUTY CELKEM</t>
  </si>
  <si>
    <t>UMÍSTĚNÍ ZE VŠECH</t>
  </si>
  <si>
    <t>TOM Delfíni Borotín</t>
  </si>
  <si>
    <t>TOM Mikulášovice</t>
  </si>
  <si>
    <t>TOM Kamarádi Pacov</t>
  </si>
  <si>
    <t>TOM Práčata Rapšach</t>
  </si>
  <si>
    <t>Šikr Ondřej, 2005</t>
  </si>
  <si>
    <t>Ouška František, 2003</t>
  </si>
  <si>
    <t>Zvěřina Jakub, 2005</t>
  </si>
  <si>
    <t>Dvořáková Tereza, 2005</t>
  </si>
  <si>
    <t>Břenková Veronika, 2004</t>
  </si>
  <si>
    <t>Oušková Klára, 2005</t>
  </si>
  <si>
    <t>Maťaťová Kristýna, 2004</t>
  </si>
  <si>
    <t>Santariusová Tereza, 2003</t>
  </si>
  <si>
    <t>Buczková Beáta, 2003</t>
  </si>
  <si>
    <t>Komjathy Kryštof, 2004</t>
  </si>
  <si>
    <t>Vantuch, Jakub, 2003</t>
  </si>
  <si>
    <t>Buczková Jana, 1975</t>
  </si>
  <si>
    <t>Konopáčová Leona, 1979</t>
  </si>
  <si>
    <t>Gachová, Daniela, 1973</t>
  </si>
  <si>
    <t>Fuksa Lukáš, 1993</t>
  </si>
  <si>
    <t>Pasterňák Tomáš, 1996</t>
  </si>
  <si>
    <t>Maťaťa Viktor, 1993</t>
  </si>
  <si>
    <t>Gach Roman, 1963</t>
  </si>
  <si>
    <t>Konopáč Vít, 1792</t>
  </si>
  <si>
    <t>Buczek Jiří, 1976</t>
  </si>
  <si>
    <t>TOM-KČT Kralupy n. Vl.</t>
  </si>
  <si>
    <t>TOM Tuláci Frýdek Místek</t>
  </si>
  <si>
    <t>Pavlů Hana, 2003</t>
  </si>
  <si>
    <t>Popová Kateřina , 2003</t>
  </si>
  <si>
    <t>Buncová Klára, 2003</t>
  </si>
  <si>
    <t>Buncová Adéla, 2006</t>
  </si>
  <si>
    <t>Kozelková Eliška, 2003</t>
  </si>
  <si>
    <t>Gašková Lucie, 2006</t>
  </si>
  <si>
    <t>Kozelka Vojtěch, 2003</t>
  </si>
  <si>
    <t>Škrabálek Ondřej, 2005</t>
  </si>
  <si>
    <t>Hofman Jakub, 2002</t>
  </si>
  <si>
    <t>Plicka Petr, 2003</t>
  </si>
  <si>
    <t>Šustr Vojtěch, 2006</t>
  </si>
  <si>
    <t>Česnek Lomas Eduard, 2003</t>
  </si>
  <si>
    <t>Pavlů Helena, 2001</t>
  </si>
  <si>
    <t>Popová Tereza, 1998</t>
  </si>
  <si>
    <t>Vejrostová Romana, 1965</t>
  </si>
  <si>
    <t xml:space="preserve">Nejedlá Adéla, 1999 </t>
  </si>
  <si>
    <t xml:space="preserve">Plicková Kateřina, 2001 </t>
  </si>
  <si>
    <t>Váňová Karolína, 1999</t>
  </si>
  <si>
    <t>Vejrosta Jan, 1991</t>
  </si>
  <si>
    <t xml:space="preserve">Vaněk Vítězslav, 1997 </t>
  </si>
  <si>
    <t xml:space="preserve">Karhan Zdeněk, 1999 </t>
  </si>
  <si>
    <t xml:space="preserve">Krotil Jakub, 1998 </t>
  </si>
  <si>
    <t xml:space="preserve">Proschl Vojtěch, 1999 </t>
  </si>
  <si>
    <t>Vávra Kryštof, 1997</t>
  </si>
  <si>
    <t xml:space="preserve">Vejrosta Zdeněk, 1961 </t>
  </si>
  <si>
    <t>Kareš Jan, 1991</t>
  </si>
  <si>
    <t>Sosnovec Daniel, 1998</t>
  </si>
  <si>
    <t xml:space="preserve">Vaněk Peter, 1962 </t>
  </si>
  <si>
    <t xml:space="preserve">Pop Petr, 1971 </t>
  </si>
  <si>
    <t>Fógl Milan, 1966</t>
  </si>
  <si>
    <t>Volf Matěj, 2003</t>
  </si>
  <si>
    <t>Ryček Jan, 2003</t>
  </si>
  <si>
    <t>Čapek Vojtěch, 2002</t>
  </si>
  <si>
    <t>Němeček David, 1995</t>
  </si>
  <si>
    <t>Pinc Martin, 1997</t>
  </si>
  <si>
    <t>Palivec David, 1984</t>
  </si>
  <si>
    <t>Čapek Václav, 1976</t>
  </si>
  <si>
    <t>Stočes  Filip, 1988</t>
  </si>
  <si>
    <t>Houška Vojtěch, 1989</t>
  </si>
  <si>
    <t>Novotná Zuzana, 1996</t>
  </si>
  <si>
    <t>Rechtoriková Linda, 1987</t>
  </si>
  <si>
    <t>Šimková Eliška, 2003</t>
  </si>
  <si>
    <t>Trojanová Barbora, 2006</t>
  </si>
  <si>
    <t>Fúsková Andrea, 2003</t>
  </si>
  <si>
    <t>Poliaková Anna, 2007</t>
  </si>
  <si>
    <t>Charvátová Renáta, 2006</t>
  </si>
  <si>
    <t>Mocíková Natálie, 2005</t>
  </si>
  <si>
    <t>Machorek Lukáš, 2006</t>
  </si>
  <si>
    <t>Fúsek Ondřej, 2007</t>
  </si>
  <si>
    <t>Kreibich Daniel, 2005</t>
  </si>
  <si>
    <t>Trojanová Pavlína, 1977</t>
  </si>
  <si>
    <t>Kreibichová Michaela, 1994</t>
  </si>
  <si>
    <t>Fúsková Květa, 1978</t>
  </si>
  <si>
    <t>Plešinger Zdeněk, 1995</t>
  </si>
  <si>
    <t>Kalousek Petr, 1986</t>
  </si>
  <si>
    <t>Fúsek Tomáš, 1966</t>
  </si>
  <si>
    <t>Šimek Vojtěch, 1974</t>
  </si>
  <si>
    <t>Levan Tomáš, 1990</t>
  </si>
  <si>
    <t>Salač Filip, 1991</t>
  </si>
  <si>
    <t>Kralovice</t>
  </si>
  <si>
    <t>Tupý Adam, 2002</t>
  </si>
  <si>
    <t>Kůsa Vojtěch, 2004</t>
  </si>
  <si>
    <t>Sládek Lukáš, 2002</t>
  </si>
  <si>
    <t>Kupková Veronika, 1987</t>
  </si>
  <si>
    <t>Šteflová Kateřina, 2000</t>
  </si>
  <si>
    <t>Plášilová Eliška, 2000</t>
  </si>
  <si>
    <t>Svobodová Klára, 2001</t>
  </si>
  <si>
    <t>Bojarčuková Erika, 2000</t>
  </si>
  <si>
    <t>Plášil Josef, 2004</t>
  </si>
  <si>
    <t>Plášil Jiří, 2006</t>
  </si>
  <si>
    <t>Plášil Petr, 2006</t>
  </si>
  <si>
    <t>Konopáč Matouš, 2005</t>
  </si>
  <si>
    <t>Sládková Monika, 1976</t>
  </si>
  <si>
    <t>Foralová Dana, 1995</t>
  </si>
  <si>
    <t>KATEGORIE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</si>
</sst>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6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4" fontId="9" fillId="0" borderId="5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21" fontId="9" fillId="0" borderId="3" xfId="0" applyNumberFormat="1" applyFont="1" applyFill="1" applyBorder="1" applyAlignment="1">
      <alignment horizontal="center" vertical="center"/>
    </xf>
    <xf numFmtId="21" fontId="9" fillId="0" borderId="0" xfId="0" applyNumberFormat="1" applyFont="1" applyFill="1" applyBorder="1" applyAlignment="1">
      <alignment horizontal="center" vertical="center"/>
    </xf>
    <xf numFmtId="21" fontId="9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1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0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164" fontId="9" fillId="0" borderId="5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 applyProtection="1">
      <alignment horizontal="center"/>
      <protection locked="0"/>
    </xf>
    <xf numFmtId="16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2" xfId="0" applyNumberFormat="1" applyFont="1" applyFill="1" applyBorder="1" applyAlignment="1" applyProtection="1">
      <alignment horizontal="center"/>
      <protection locked="0"/>
    </xf>
    <xf numFmtId="21" fontId="10" fillId="0" borderId="10" xfId="0" applyNumberFormat="1" applyFont="1" applyFill="1" applyBorder="1" applyAlignment="1" applyProtection="1">
      <alignment horizontal="center"/>
      <protection locked="0"/>
    </xf>
    <xf numFmtId="164" fontId="5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21" fontId="9" fillId="0" borderId="10" xfId="0" applyNumberFormat="1" applyFont="1" applyFill="1" applyBorder="1" applyAlignment="1">
      <alignment horizontal="center" vertical="center"/>
    </xf>
    <xf numFmtId="21" fontId="9" fillId="0" borderId="11" xfId="0" applyNumberFormat="1" applyFont="1" applyFill="1" applyBorder="1" applyAlignment="1">
      <alignment horizontal="center" vertical="center"/>
    </xf>
    <xf numFmtId="21" fontId="9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Protection="1">
      <protection locked="0"/>
    </xf>
    <xf numFmtId="46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7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6" fontId="4" fillId="0" borderId="4" xfId="0" applyNumberFormat="1" applyFont="1" applyFill="1" applyBorder="1" applyAlignment="1">
      <alignment horizontal="center" vertical="center"/>
    </xf>
    <xf numFmtId="46" fontId="4" fillId="0" borderId="6" xfId="0" applyNumberFormat="1" applyFont="1" applyFill="1" applyBorder="1" applyAlignment="1">
      <alignment horizontal="center" vertical="center"/>
    </xf>
    <xf numFmtId="46" fontId="4" fillId="0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46" fontId="4" fillId="0" borderId="5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46" fontId="4" fillId="0" borderId="7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zoomScaleNormal="100" workbookViewId="0">
      <pane ySplit="4" topLeftCell="A5" activePane="bottomLeft" state="frozen"/>
      <selection pane="bottomLeft" sqref="A1:Z1"/>
    </sheetView>
  </sheetViews>
  <sheetFormatPr defaultColWidth="9.125" defaultRowHeight="15" x14ac:dyDescent="0.25"/>
  <cols>
    <col min="1" max="1" width="5" style="4" customWidth="1"/>
    <col min="2" max="2" width="20.875" style="2" customWidth="1"/>
    <col min="3" max="3" width="10.875" style="34" customWidth="1"/>
    <col min="4" max="4" width="8.25" style="2" hidden="1" customWidth="1"/>
    <col min="5" max="5" width="8.25" style="2" customWidth="1"/>
    <col min="6" max="6" width="7.625" style="2" customWidth="1"/>
    <col min="7" max="7" width="7.125" style="23" customWidth="1"/>
    <col min="8" max="8" width="2" style="2" bestFit="1" customWidth="1"/>
    <col min="9" max="9" width="2.75" style="2" bestFit="1" customWidth="1"/>
    <col min="10" max="10" width="1.875" style="2" bestFit="1" customWidth="1"/>
    <col min="11" max="11" width="2.125" style="2" bestFit="1" customWidth="1"/>
    <col min="12" max="13" width="1.875" style="2" bestFit="1" customWidth="1"/>
    <col min="14" max="14" width="1.875" style="2" customWidth="1"/>
    <col min="15" max="15" width="2.75" style="2" bestFit="1" customWidth="1"/>
    <col min="16" max="16" width="2.625" style="2" customWidth="1"/>
    <col min="17" max="17" width="3.625" style="2" bestFit="1" customWidth="1"/>
    <col min="18" max="18" width="5.375" style="2" hidden="1" customWidth="1"/>
    <col min="19" max="19" width="7.125" style="28" customWidth="1"/>
    <col min="20" max="20" width="7.25" style="2" bestFit="1" customWidth="1"/>
    <col min="21" max="21" width="8.75" style="29" customWidth="1"/>
    <col min="22" max="22" width="8.375" style="2" hidden="1" customWidth="1"/>
    <col min="23" max="23" width="8.25" style="2" customWidth="1"/>
    <col min="24" max="24" width="11.625" style="2" customWidth="1"/>
    <col min="25" max="25" width="8.75" style="2" hidden="1" customWidth="1"/>
    <col min="26" max="26" width="8.25" style="2" customWidth="1"/>
    <col min="27" max="27" width="9.125" style="2"/>
    <col min="28" max="28" width="11.875" style="2" bestFit="1" customWidth="1"/>
    <col min="29" max="16384" width="9.125" style="2"/>
  </cols>
  <sheetData>
    <row r="1" spans="1:28" x14ac:dyDescent="0.25">
      <c r="A1" s="62" t="s">
        <v>130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8" ht="15" customHeight="1" x14ac:dyDescent="0.25">
      <c r="A2" s="65" t="s">
        <v>0</v>
      </c>
      <c r="B2" s="38" t="s">
        <v>1</v>
      </c>
      <c r="C2" s="65" t="s">
        <v>2</v>
      </c>
      <c r="D2" s="65" t="s">
        <v>17</v>
      </c>
      <c r="E2" s="65" t="s">
        <v>15</v>
      </c>
      <c r="F2" s="64" t="s">
        <v>6</v>
      </c>
      <c r="G2" s="65" t="s">
        <v>7</v>
      </c>
      <c r="H2" s="77" t="s">
        <v>8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64" t="s">
        <v>28</v>
      </c>
      <c r="T2" s="63" t="s">
        <v>10</v>
      </c>
      <c r="U2" s="73" t="s">
        <v>11</v>
      </c>
      <c r="V2" s="39"/>
      <c r="W2" s="65" t="s">
        <v>29</v>
      </c>
      <c r="X2" s="65" t="s">
        <v>13</v>
      </c>
      <c r="Y2" s="39"/>
      <c r="Z2" s="65" t="s">
        <v>12</v>
      </c>
      <c r="AB2" s="19">
        <v>0</v>
      </c>
    </row>
    <row r="3" spans="1:28" ht="13.5" customHeight="1" x14ac:dyDescent="0.25">
      <c r="A3" s="65"/>
      <c r="B3" s="66" t="s">
        <v>14</v>
      </c>
      <c r="C3" s="65"/>
      <c r="D3" s="65"/>
      <c r="E3" s="65"/>
      <c r="F3" s="64"/>
      <c r="G3" s="65"/>
      <c r="H3" s="67" t="s">
        <v>23</v>
      </c>
      <c r="I3" s="67" t="s">
        <v>18</v>
      </c>
      <c r="J3" s="67" t="s">
        <v>19</v>
      </c>
      <c r="K3" s="67" t="s">
        <v>20</v>
      </c>
      <c r="L3" s="67" t="s">
        <v>24</v>
      </c>
      <c r="M3" s="67"/>
      <c r="N3" s="35" t="s">
        <v>18</v>
      </c>
      <c r="O3" s="67" t="s">
        <v>25</v>
      </c>
      <c r="P3" s="67" t="s">
        <v>26</v>
      </c>
      <c r="Q3" s="67" t="s">
        <v>27</v>
      </c>
      <c r="R3" s="66" t="s">
        <v>9</v>
      </c>
      <c r="S3" s="64"/>
      <c r="T3" s="63"/>
      <c r="U3" s="73"/>
      <c r="V3" s="39"/>
      <c r="W3" s="65"/>
      <c r="X3" s="65"/>
      <c r="Y3" s="39"/>
      <c r="Z3" s="65"/>
      <c r="AB3" s="19" t="s">
        <v>26</v>
      </c>
    </row>
    <row r="4" spans="1:28" ht="11.25" customHeight="1" x14ac:dyDescent="0.25">
      <c r="A4" s="65"/>
      <c r="B4" s="66"/>
      <c r="C4" s="65"/>
      <c r="D4" s="65"/>
      <c r="E4" s="65"/>
      <c r="F4" s="64"/>
      <c r="G4" s="65"/>
      <c r="H4" s="67"/>
      <c r="I4" s="67"/>
      <c r="J4" s="67"/>
      <c r="K4" s="67"/>
      <c r="L4" s="37" t="s">
        <v>21</v>
      </c>
      <c r="M4" s="37" t="s">
        <v>22</v>
      </c>
      <c r="N4" s="36" t="s">
        <v>21</v>
      </c>
      <c r="O4" s="67"/>
      <c r="P4" s="67"/>
      <c r="Q4" s="67"/>
      <c r="R4" s="66"/>
      <c r="S4" s="64"/>
      <c r="T4" s="63"/>
      <c r="U4" s="73"/>
      <c r="V4" s="39"/>
      <c r="W4" s="65"/>
      <c r="X4" s="65"/>
      <c r="Y4" s="39"/>
      <c r="Z4" s="65"/>
    </row>
    <row r="5" spans="1:28" ht="15" customHeight="1" x14ac:dyDescent="0.25">
      <c r="A5" s="81">
        <v>1</v>
      </c>
      <c r="B5" s="40" t="s">
        <v>48</v>
      </c>
      <c r="C5" s="82" t="s">
        <v>55</v>
      </c>
      <c r="D5" s="83">
        <v>1.3888888888888889E-3</v>
      </c>
      <c r="E5" s="41">
        <f>D5</f>
        <v>1.3888888888888889E-3</v>
      </c>
      <c r="F5" s="43">
        <v>2.8182870370370372E-2</v>
      </c>
      <c r="G5" s="20">
        <f t="shared" ref="G5:G10" si="0">F5-E5</f>
        <v>2.6793981481481485E-2</v>
      </c>
      <c r="H5" s="17">
        <v>2</v>
      </c>
      <c r="I5" s="5">
        <v>0</v>
      </c>
      <c r="J5" s="17">
        <v>0</v>
      </c>
      <c r="K5" s="5">
        <v>0</v>
      </c>
      <c r="L5" s="17">
        <v>1</v>
      </c>
      <c r="M5" s="16">
        <v>0</v>
      </c>
      <c r="N5" s="16">
        <v>0</v>
      </c>
      <c r="O5" s="17">
        <v>0</v>
      </c>
      <c r="P5" s="5">
        <v>2</v>
      </c>
      <c r="Q5" s="17">
        <v>0</v>
      </c>
      <c r="R5" s="42">
        <f t="shared" ref="R5:R7" si="1">SUM(H5:Q5)</f>
        <v>5</v>
      </c>
      <c r="S5" s="26">
        <f t="shared" ref="S5:S16" si="2">TIME(0,R5,0)</f>
        <v>3.472222222222222E-3</v>
      </c>
      <c r="T5" s="46">
        <v>0</v>
      </c>
      <c r="U5" s="47">
        <f t="shared" ref="U5:U10" si="3">G5+S5-T5</f>
        <v>3.0266203703703705E-2</v>
      </c>
      <c r="V5" s="48">
        <f t="shared" ref="V5:V16" si="4">IF(OR(J5=AB$3,I5=AB$3),"",U5)</f>
        <v>3.0266203703703705E-2</v>
      </c>
      <c r="W5" s="49">
        <f>IF(OR(I5=AB$3,J5=AB$3),"DISC",RANK(V5,V$5:V$31700,1))</f>
        <v>12</v>
      </c>
      <c r="X5" s="84">
        <f t="shared" ref="X5" si="5">SUM(U5:U7)</f>
        <v>8.3958333333333329E-2</v>
      </c>
      <c r="Y5" s="79">
        <f>IF(OR(J5=AB$3,I5=AB$3,I6=AB$3,I7=AB$3,J6=AB$3,J7=AB$3),"",X5)</f>
        <v>8.3958333333333329E-2</v>
      </c>
      <c r="Z5" s="87">
        <f>IF(OR(W5="DISC",W6="DISC",W7="DISC"),"DISC",RANK(Y5,Y$5:Y$31700,1))</f>
        <v>1</v>
      </c>
    </row>
    <row r="6" spans="1:28" ht="15" customHeight="1" x14ac:dyDescent="0.25">
      <c r="A6" s="75"/>
      <c r="B6" s="33" t="s">
        <v>49</v>
      </c>
      <c r="C6" s="76"/>
      <c r="D6" s="83"/>
      <c r="E6" s="14">
        <f t="shared" ref="E6:E7" si="6">F5</f>
        <v>2.8182870370370372E-2</v>
      </c>
      <c r="F6" s="44">
        <v>5.4722222222222228E-2</v>
      </c>
      <c r="G6" s="20">
        <f t="shared" si="0"/>
        <v>2.6539351851851856E-2</v>
      </c>
      <c r="H6" s="17">
        <v>0</v>
      </c>
      <c r="I6" s="5">
        <v>0</v>
      </c>
      <c r="J6" s="17">
        <v>0</v>
      </c>
      <c r="K6" s="5">
        <v>0</v>
      </c>
      <c r="L6" s="17">
        <v>2</v>
      </c>
      <c r="M6" s="17">
        <v>0</v>
      </c>
      <c r="N6" s="17">
        <v>0</v>
      </c>
      <c r="O6" s="17">
        <v>0</v>
      </c>
      <c r="P6" s="5">
        <v>0</v>
      </c>
      <c r="Q6" s="17">
        <v>0</v>
      </c>
      <c r="R6" s="24">
        <f t="shared" si="1"/>
        <v>2</v>
      </c>
      <c r="S6" s="26">
        <f t="shared" si="2"/>
        <v>1.3888888888888889E-3</v>
      </c>
      <c r="T6" s="44">
        <v>0</v>
      </c>
      <c r="U6" s="50">
        <f t="shared" si="3"/>
        <v>2.7928240740740743E-2</v>
      </c>
      <c r="V6" s="51">
        <f t="shared" si="4"/>
        <v>2.7928240740740743E-2</v>
      </c>
      <c r="W6" s="52">
        <f>IF(OR(I6=AB$3,J6=AB$3),"DISC",RANK(V6,V$5:V$31700,1))</f>
        <v>8</v>
      </c>
      <c r="X6" s="71"/>
      <c r="Y6" s="79"/>
      <c r="Z6" s="69"/>
    </row>
    <row r="7" spans="1:28" ht="15" customHeight="1" x14ac:dyDescent="0.25">
      <c r="A7" s="75"/>
      <c r="B7" s="33" t="s">
        <v>50</v>
      </c>
      <c r="C7" s="76"/>
      <c r="D7" s="83"/>
      <c r="E7" s="15">
        <f t="shared" si="6"/>
        <v>5.4722222222222228E-2</v>
      </c>
      <c r="F7" s="45">
        <v>7.840277777777778E-2</v>
      </c>
      <c r="G7" s="22">
        <f t="shared" si="0"/>
        <v>2.3680555555555552E-2</v>
      </c>
      <c r="H7" s="18">
        <v>0</v>
      </c>
      <c r="I7" s="11">
        <v>0</v>
      </c>
      <c r="J7" s="18">
        <v>0</v>
      </c>
      <c r="K7" s="11">
        <v>2</v>
      </c>
      <c r="L7" s="18">
        <v>1</v>
      </c>
      <c r="M7" s="18">
        <v>0</v>
      </c>
      <c r="N7" s="18">
        <v>0</v>
      </c>
      <c r="O7" s="18">
        <v>0</v>
      </c>
      <c r="P7" s="11">
        <v>0</v>
      </c>
      <c r="Q7" s="18">
        <v>0</v>
      </c>
      <c r="R7" s="12">
        <f t="shared" si="1"/>
        <v>3</v>
      </c>
      <c r="S7" s="27">
        <f t="shared" si="2"/>
        <v>2.0833333333333333E-3</v>
      </c>
      <c r="T7" s="45">
        <v>0</v>
      </c>
      <c r="U7" s="53">
        <f t="shared" si="3"/>
        <v>2.5763888888888885E-2</v>
      </c>
      <c r="V7" s="54">
        <f t="shared" si="4"/>
        <v>2.5763888888888885E-2</v>
      </c>
      <c r="W7" s="55">
        <f>IF(OR(I7=AB$3,J7=AB$3),"DISC",RANK(V7,V$5:V$31700,1))</f>
        <v>2</v>
      </c>
      <c r="X7" s="72"/>
      <c r="Y7" s="80"/>
      <c r="Z7" s="69"/>
    </row>
    <row r="8" spans="1:28" ht="15" customHeight="1" x14ac:dyDescent="0.25">
      <c r="A8" s="75">
        <v>25</v>
      </c>
      <c r="B8" s="33" t="s">
        <v>51</v>
      </c>
      <c r="C8" s="76" t="s">
        <v>55</v>
      </c>
      <c r="D8" s="74">
        <v>3.4722222222222203E-2</v>
      </c>
      <c r="E8" s="13">
        <f>D8</f>
        <v>3.4722222222222203E-2</v>
      </c>
      <c r="F8" s="43">
        <v>6.100694444444444E-2</v>
      </c>
      <c r="G8" s="21">
        <f t="shared" si="0"/>
        <v>2.6284722222222237E-2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16">
        <v>0</v>
      </c>
      <c r="N8" s="16">
        <v>0</v>
      </c>
      <c r="O8" s="16">
        <v>0</v>
      </c>
      <c r="P8" s="8">
        <v>0</v>
      </c>
      <c r="Q8" s="16">
        <v>0</v>
      </c>
      <c r="R8" s="9">
        <f t="shared" ref="R8:R10" si="7">SUM(H8:Q8)</f>
        <v>0</v>
      </c>
      <c r="S8" s="25">
        <f t="shared" ref="S8:S10" si="8">TIME(0,R8,0)</f>
        <v>0</v>
      </c>
      <c r="T8" s="46">
        <v>0</v>
      </c>
      <c r="U8" s="47">
        <f t="shared" si="3"/>
        <v>2.6284722222222237E-2</v>
      </c>
      <c r="V8" s="48">
        <f t="shared" si="4"/>
        <v>2.6284722222222237E-2</v>
      </c>
      <c r="W8" s="49">
        <f>IF(OR(I8=AB$3,J8=AB$3),"DISC",RANK(V8,V$5:V$31700,1))</f>
        <v>3</v>
      </c>
      <c r="X8" s="70">
        <f t="shared" ref="X8" si="9">SUM(U8:U10)</f>
        <v>8.4895833333333351E-2</v>
      </c>
      <c r="Y8" s="78">
        <f>IF(OR(J8=AB$3,I8=AB$3,I9=AB$3,I10=AB$3,J9=AB$3,J10=AB$3),"",X8)</f>
        <v>8.4895833333333351E-2</v>
      </c>
      <c r="Z8" s="68">
        <f>IF(OR(W8="DISC",W9="DISC",W10="DISC"),"DISC",RANK(Y8,Y$5:Y$31700,1))</f>
        <v>2</v>
      </c>
    </row>
    <row r="9" spans="1:28" ht="15" customHeight="1" x14ac:dyDescent="0.25">
      <c r="A9" s="75"/>
      <c r="B9" s="33" t="s">
        <v>52</v>
      </c>
      <c r="C9" s="76"/>
      <c r="D9" s="74"/>
      <c r="E9" s="14">
        <f>F8</f>
        <v>6.100694444444444E-2</v>
      </c>
      <c r="F9" s="44">
        <v>8.9062500000000003E-2</v>
      </c>
      <c r="G9" s="20">
        <f t="shared" si="0"/>
        <v>2.8055555555555563E-2</v>
      </c>
      <c r="H9" s="17">
        <v>0</v>
      </c>
      <c r="I9" s="5">
        <v>0</v>
      </c>
      <c r="J9" s="17">
        <v>0</v>
      </c>
      <c r="K9" s="5">
        <v>0</v>
      </c>
      <c r="L9" s="17">
        <v>0</v>
      </c>
      <c r="M9" s="17">
        <v>0</v>
      </c>
      <c r="N9" s="17">
        <v>0</v>
      </c>
      <c r="O9" s="17">
        <v>2</v>
      </c>
      <c r="P9" s="5">
        <v>0</v>
      </c>
      <c r="Q9" s="17">
        <v>0</v>
      </c>
      <c r="R9" s="32">
        <f t="shared" si="7"/>
        <v>2</v>
      </c>
      <c r="S9" s="26">
        <f t="shared" si="8"/>
        <v>1.3888888888888889E-3</v>
      </c>
      <c r="T9" s="44">
        <v>0</v>
      </c>
      <c r="U9" s="50">
        <f t="shared" si="3"/>
        <v>2.944444444444445E-2</v>
      </c>
      <c r="V9" s="51">
        <f t="shared" si="4"/>
        <v>2.944444444444445E-2</v>
      </c>
      <c r="W9" s="52">
        <f>IF(OR(I9=AB$3,J9=AB$3),"DISC",RANK(V9,V$5:V$31700,1))</f>
        <v>11</v>
      </c>
      <c r="X9" s="71"/>
      <c r="Y9" s="79"/>
      <c r="Z9" s="69"/>
    </row>
    <row r="10" spans="1:28" ht="15" customHeight="1" x14ac:dyDescent="0.25">
      <c r="A10" s="75"/>
      <c r="B10" s="33" t="s">
        <v>53</v>
      </c>
      <c r="C10" s="76"/>
      <c r="D10" s="74"/>
      <c r="E10" s="15">
        <f>F9</f>
        <v>8.9062500000000003E-2</v>
      </c>
      <c r="F10" s="45">
        <v>0.11693287037037037</v>
      </c>
      <c r="G10" s="22">
        <f t="shared" si="0"/>
        <v>2.7870370370370365E-2</v>
      </c>
      <c r="H10" s="18">
        <v>1</v>
      </c>
      <c r="I10" s="11">
        <v>0</v>
      </c>
      <c r="J10" s="18">
        <v>0</v>
      </c>
      <c r="K10" s="11">
        <v>0</v>
      </c>
      <c r="L10" s="18">
        <v>1</v>
      </c>
      <c r="M10" s="18">
        <v>0</v>
      </c>
      <c r="N10" s="18">
        <v>0</v>
      </c>
      <c r="O10" s="18">
        <v>0</v>
      </c>
      <c r="P10" s="11">
        <v>0</v>
      </c>
      <c r="Q10" s="18">
        <v>0</v>
      </c>
      <c r="R10" s="12">
        <f t="shared" si="7"/>
        <v>2</v>
      </c>
      <c r="S10" s="27">
        <f t="shared" si="8"/>
        <v>1.3888888888888889E-3</v>
      </c>
      <c r="T10" s="45">
        <v>9.2592592592592588E-5</v>
      </c>
      <c r="U10" s="53">
        <f t="shared" si="3"/>
        <v>2.916666666666666E-2</v>
      </c>
      <c r="V10" s="54">
        <f t="shared" si="4"/>
        <v>2.916666666666666E-2</v>
      </c>
      <c r="W10" s="55">
        <f>IF(OR(I10=AB$3,J10=AB$3),"DISC",RANK(V10,V$5:V$31700,1))</f>
        <v>9</v>
      </c>
      <c r="X10" s="72"/>
      <c r="Y10" s="80"/>
      <c r="Z10" s="69"/>
    </row>
    <row r="11" spans="1:28" ht="15" customHeight="1" x14ac:dyDescent="0.25">
      <c r="A11" s="75">
        <v>28</v>
      </c>
      <c r="B11" s="33" t="s">
        <v>80</v>
      </c>
      <c r="C11" s="76" t="s">
        <v>54</v>
      </c>
      <c r="D11" s="74">
        <v>3.8888888888888903E-2</v>
      </c>
      <c r="E11" s="13">
        <f t="shared" ref="E11" si="10">D11</f>
        <v>3.8888888888888903E-2</v>
      </c>
      <c r="F11" s="43">
        <v>6.7129629629629636E-2</v>
      </c>
      <c r="G11" s="21">
        <f t="shared" ref="G11:G13" si="11">F11-E11</f>
        <v>2.8240740740740733E-2</v>
      </c>
      <c r="H11" s="16">
        <v>0</v>
      </c>
      <c r="I11" s="8">
        <v>0</v>
      </c>
      <c r="J11" s="16">
        <v>0</v>
      </c>
      <c r="K11" s="8">
        <v>2</v>
      </c>
      <c r="L11" s="16">
        <v>0</v>
      </c>
      <c r="M11" s="16">
        <v>0</v>
      </c>
      <c r="N11" s="16">
        <v>0</v>
      </c>
      <c r="O11" s="16">
        <v>1</v>
      </c>
      <c r="P11" s="8">
        <v>0</v>
      </c>
      <c r="Q11" s="16">
        <v>0</v>
      </c>
      <c r="R11" s="9">
        <f t="shared" ref="R11:R13" si="12">SUM(H11:Q11)</f>
        <v>3</v>
      </c>
      <c r="S11" s="25">
        <f>TIME(0,R11,0)</f>
        <v>2.0833333333333333E-3</v>
      </c>
      <c r="T11" s="46">
        <v>0</v>
      </c>
      <c r="U11" s="47">
        <f t="shared" ref="U11:U13" si="13">G11+S11-T11</f>
        <v>3.0324074074074066E-2</v>
      </c>
      <c r="V11" s="48">
        <f>IF(OR(J11=AB$3,I11=AB$3),"",U11)</f>
        <v>3.0324074074074066E-2</v>
      </c>
      <c r="W11" s="49">
        <f>IF(OR(I11=AB$3,J11=AB$3),"DISC",RANK(V11,V$5:V$31700,1))</f>
        <v>13</v>
      </c>
      <c r="X11" s="70">
        <f t="shared" ref="X11" si="14">SUM(U11:U13)</f>
        <v>8.7071759259259238E-2</v>
      </c>
      <c r="Y11" s="78">
        <f>IF(OR(J11=AB$3,I11=AB$3,I12=AB$3,I13=AB$3,J12=AB$3,J13=AB$3),"",X11)</f>
        <v>8.7071759259259238E-2</v>
      </c>
      <c r="Z11" s="68">
        <f>IF(OR(W11="DISC",W12="DISC",W13="DISC"),"DISC",RANK(Y11,Y$5:Y$31700,1))</f>
        <v>3</v>
      </c>
    </row>
    <row r="12" spans="1:28" ht="15" customHeight="1" x14ac:dyDescent="0.25">
      <c r="A12" s="75"/>
      <c r="B12" s="33" t="s">
        <v>81</v>
      </c>
      <c r="C12" s="76"/>
      <c r="D12" s="74"/>
      <c r="E12" s="14">
        <f t="shared" ref="E12:E13" si="15">F11</f>
        <v>6.7129629629629636E-2</v>
      </c>
      <c r="F12" s="44">
        <v>9.2627314814814801E-2</v>
      </c>
      <c r="G12" s="20">
        <f t="shared" si="11"/>
        <v>2.5497685185185165E-2</v>
      </c>
      <c r="H12" s="17">
        <v>0</v>
      </c>
      <c r="I12" s="5">
        <v>0</v>
      </c>
      <c r="J12" s="17">
        <v>0</v>
      </c>
      <c r="K12" s="5">
        <v>0</v>
      </c>
      <c r="L12" s="17">
        <v>1</v>
      </c>
      <c r="M12" s="17">
        <v>2</v>
      </c>
      <c r="N12" s="17">
        <v>0</v>
      </c>
      <c r="O12" s="17">
        <v>0</v>
      </c>
      <c r="P12" s="5">
        <v>0</v>
      </c>
      <c r="Q12" s="17">
        <v>0</v>
      </c>
      <c r="R12" s="6">
        <f t="shared" si="12"/>
        <v>3</v>
      </c>
      <c r="S12" s="26">
        <f>TIME(0,R12,0)</f>
        <v>2.0833333333333333E-3</v>
      </c>
      <c r="T12" s="44">
        <v>0</v>
      </c>
      <c r="U12" s="50">
        <f t="shared" si="13"/>
        <v>2.7581018518518498E-2</v>
      </c>
      <c r="V12" s="51">
        <f>IF(OR(J12=AB$3,I12=AB$3),"",U12)</f>
        <v>2.7581018518518498E-2</v>
      </c>
      <c r="W12" s="52">
        <f>IF(OR(I12=AB$3,J12=AB$3),"DISC",RANK(V12,V$5:V$31700,1))</f>
        <v>7</v>
      </c>
      <c r="X12" s="71"/>
      <c r="Y12" s="79"/>
      <c r="Z12" s="69"/>
    </row>
    <row r="13" spans="1:28" ht="15" customHeight="1" x14ac:dyDescent="0.25">
      <c r="A13" s="75"/>
      <c r="B13" s="33" t="s">
        <v>82</v>
      </c>
      <c r="C13" s="76"/>
      <c r="D13" s="74"/>
      <c r="E13" s="15">
        <f t="shared" si="15"/>
        <v>9.2627314814814801E-2</v>
      </c>
      <c r="F13" s="45">
        <v>0.11762731481481481</v>
      </c>
      <c r="G13" s="22">
        <f t="shared" si="11"/>
        <v>2.5000000000000008E-2</v>
      </c>
      <c r="H13" s="18">
        <v>2</v>
      </c>
      <c r="I13" s="11">
        <v>0</v>
      </c>
      <c r="J13" s="18">
        <v>0</v>
      </c>
      <c r="K13" s="11">
        <v>0</v>
      </c>
      <c r="L13" s="18">
        <v>2</v>
      </c>
      <c r="M13" s="18">
        <v>0</v>
      </c>
      <c r="N13" s="18">
        <v>0</v>
      </c>
      <c r="O13" s="18">
        <v>0</v>
      </c>
      <c r="P13" s="11">
        <v>1</v>
      </c>
      <c r="Q13" s="18">
        <v>1</v>
      </c>
      <c r="R13" s="12">
        <f t="shared" si="12"/>
        <v>6</v>
      </c>
      <c r="S13" s="27">
        <f>TIME(0,R13,0)</f>
        <v>4.1666666666666666E-3</v>
      </c>
      <c r="T13" s="45">
        <v>0</v>
      </c>
      <c r="U13" s="53">
        <f t="shared" si="13"/>
        <v>2.9166666666666674E-2</v>
      </c>
      <c r="V13" s="54">
        <f>IF(OR(J13=AB$3,I13=AB$3),"",U13)</f>
        <v>2.9166666666666674E-2</v>
      </c>
      <c r="W13" s="55">
        <f>IF(OR(I13=AB$3,J13=AB$3),"DISC",RANK(V13,V$5:V$31700,1))</f>
        <v>10</v>
      </c>
      <c r="X13" s="72"/>
      <c r="Y13" s="80"/>
      <c r="Z13" s="69"/>
    </row>
    <row r="14" spans="1:28" ht="15" customHeight="1" x14ac:dyDescent="0.25">
      <c r="A14" s="75">
        <v>13</v>
      </c>
      <c r="B14" s="33" t="s">
        <v>109</v>
      </c>
      <c r="C14" s="76" t="s">
        <v>31</v>
      </c>
      <c r="D14" s="85">
        <v>1.8055555555555557E-2</v>
      </c>
      <c r="E14" s="13">
        <f>D14</f>
        <v>1.8055555555555557E-2</v>
      </c>
      <c r="F14" s="43">
        <v>4.7766203703703707E-2</v>
      </c>
      <c r="G14" s="21">
        <f t="shared" ref="G14:G16" si="16">F14-E14</f>
        <v>2.9710648148148149E-2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16">
        <v>0</v>
      </c>
      <c r="N14" s="16">
        <v>0</v>
      </c>
      <c r="O14" s="16">
        <v>1</v>
      </c>
      <c r="P14" s="8">
        <v>1</v>
      </c>
      <c r="Q14" s="16">
        <v>0</v>
      </c>
      <c r="R14" s="9">
        <f t="shared" ref="R14:R16" si="17">SUM(H14:Q14)</f>
        <v>2</v>
      </c>
      <c r="S14" s="25">
        <f t="shared" si="2"/>
        <v>1.3888888888888889E-3</v>
      </c>
      <c r="T14" s="46">
        <v>0</v>
      </c>
      <c r="U14" s="47">
        <f t="shared" ref="U14:U16" si="18">G14+S14-T14</f>
        <v>3.1099537037037037E-2</v>
      </c>
      <c r="V14" s="48">
        <f t="shared" si="4"/>
        <v>3.1099537037037037E-2</v>
      </c>
      <c r="W14" s="49">
        <f>IF(OR(I14=AB$3,J14=AB$3),"DISC",RANK(V14,V$5:V$31700,1))</f>
        <v>15</v>
      </c>
      <c r="X14" s="70">
        <f>SUM(U14:U16)</f>
        <v>9.2083333333333336E-2</v>
      </c>
      <c r="Y14" s="78">
        <f>IF(OR(J14=AB$3,I14=AB$3,I15=AB$3,I16=AB$3,J15=AB$3,J16=AB$3),"",X14)</f>
        <v>9.2083333333333336E-2</v>
      </c>
      <c r="Z14" s="68">
        <f>IF(OR(W14="DISC",W15="DISC",W16="DISC"),"DISC",RANK(Y14,Y$5:Y$31700,1))</f>
        <v>4</v>
      </c>
    </row>
    <row r="15" spans="1:28" ht="15" customHeight="1" x14ac:dyDescent="0.25">
      <c r="A15" s="75"/>
      <c r="B15" s="33" t="s">
        <v>110</v>
      </c>
      <c r="C15" s="76"/>
      <c r="D15" s="83"/>
      <c r="E15" s="14">
        <f>F14</f>
        <v>4.7766203703703707E-2</v>
      </c>
      <c r="F15" s="44">
        <v>8.0844907407407407E-2</v>
      </c>
      <c r="G15" s="20">
        <f t="shared" si="16"/>
        <v>3.30787037037037E-2</v>
      </c>
      <c r="H15" s="17">
        <v>1</v>
      </c>
      <c r="I15" s="5">
        <v>0</v>
      </c>
      <c r="J15" s="17">
        <v>0</v>
      </c>
      <c r="K15" s="5">
        <v>0</v>
      </c>
      <c r="L15" s="17">
        <v>1</v>
      </c>
      <c r="M15" s="17">
        <v>0</v>
      </c>
      <c r="N15" s="17">
        <v>0</v>
      </c>
      <c r="O15" s="17">
        <v>0</v>
      </c>
      <c r="P15" s="5">
        <v>0</v>
      </c>
      <c r="Q15" s="17">
        <v>0</v>
      </c>
      <c r="R15" s="1">
        <f t="shared" si="17"/>
        <v>2</v>
      </c>
      <c r="S15" s="26">
        <f t="shared" si="2"/>
        <v>1.3888888888888889E-3</v>
      </c>
      <c r="T15" s="44">
        <v>0</v>
      </c>
      <c r="U15" s="50">
        <f t="shared" si="18"/>
        <v>3.4467592592592591E-2</v>
      </c>
      <c r="V15" s="51">
        <f t="shared" si="4"/>
        <v>3.4467592592592591E-2</v>
      </c>
      <c r="W15" s="52">
        <f>IF(OR(I15=AB$3,J15=AB$3),"DISC",RANK(V15,V$5:V$31700,1))</f>
        <v>23</v>
      </c>
      <c r="X15" s="71"/>
      <c r="Y15" s="79"/>
      <c r="Z15" s="69"/>
    </row>
    <row r="16" spans="1:28" ht="15" customHeight="1" x14ac:dyDescent="0.25">
      <c r="A16" s="75"/>
      <c r="B16" s="33" t="s">
        <v>111</v>
      </c>
      <c r="C16" s="76"/>
      <c r="D16" s="86"/>
      <c r="E16" s="15">
        <f>F15</f>
        <v>8.0844907407407407E-2</v>
      </c>
      <c r="F16" s="45">
        <v>0.10666666666666667</v>
      </c>
      <c r="G16" s="22">
        <f t="shared" si="16"/>
        <v>2.5821759259259267E-2</v>
      </c>
      <c r="H16" s="18">
        <v>0</v>
      </c>
      <c r="I16" s="11">
        <v>0</v>
      </c>
      <c r="J16" s="18">
        <v>0</v>
      </c>
      <c r="K16" s="11">
        <v>0</v>
      </c>
      <c r="L16" s="18">
        <v>1</v>
      </c>
      <c r="M16" s="18">
        <v>0</v>
      </c>
      <c r="N16" s="18">
        <v>0</v>
      </c>
      <c r="O16" s="18">
        <v>0</v>
      </c>
      <c r="P16" s="11">
        <v>0</v>
      </c>
      <c r="Q16" s="18">
        <v>0</v>
      </c>
      <c r="R16" s="12">
        <f t="shared" si="17"/>
        <v>1</v>
      </c>
      <c r="S16" s="27">
        <f t="shared" si="2"/>
        <v>6.9444444444444447E-4</v>
      </c>
      <c r="T16" s="45">
        <v>0</v>
      </c>
      <c r="U16" s="53">
        <f t="shared" si="18"/>
        <v>2.6516203703703712E-2</v>
      </c>
      <c r="V16" s="54">
        <f t="shared" si="4"/>
        <v>2.6516203703703712E-2</v>
      </c>
      <c r="W16" s="55">
        <f>IF(OR(I16=AB$3,J16=AB$3),"DISC",RANK(V16,V$5:V$31700,1))</f>
        <v>4</v>
      </c>
      <c r="X16" s="72"/>
      <c r="Y16" s="80"/>
      <c r="Z16" s="69"/>
    </row>
    <row r="17" spans="1:26" ht="15" customHeight="1" x14ac:dyDescent="0.25">
      <c r="A17" s="75">
        <v>9</v>
      </c>
      <c r="B17" s="33" t="s">
        <v>89</v>
      </c>
      <c r="C17" s="76" t="s">
        <v>30</v>
      </c>
      <c r="D17" s="85">
        <v>1.2499999999999999E-2</v>
      </c>
      <c r="E17" s="13">
        <f>D17</f>
        <v>1.2499999999999999E-2</v>
      </c>
      <c r="F17" s="43">
        <v>4.1689814814814818E-2</v>
      </c>
      <c r="G17" s="21">
        <f>F17-E17</f>
        <v>2.9189814814814821E-2</v>
      </c>
      <c r="H17" s="16">
        <v>0</v>
      </c>
      <c r="I17" s="8">
        <v>0</v>
      </c>
      <c r="J17" s="16">
        <v>0</v>
      </c>
      <c r="K17" s="8">
        <v>2</v>
      </c>
      <c r="L17" s="16">
        <v>0</v>
      </c>
      <c r="M17" s="16">
        <v>0</v>
      </c>
      <c r="N17" s="16">
        <v>0</v>
      </c>
      <c r="O17" s="16">
        <v>0</v>
      </c>
      <c r="P17" s="8">
        <v>0</v>
      </c>
      <c r="Q17" s="16">
        <v>0</v>
      </c>
      <c r="R17" s="9">
        <f>SUM(H17:Q17)</f>
        <v>2</v>
      </c>
      <c r="S17" s="25">
        <f>TIME(0,R17,0)</f>
        <v>1.3888888888888889E-3</v>
      </c>
      <c r="T17" s="46">
        <v>0</v>
      </c>
      <c r="U17" s="47">
        <f>G17+S17-T17</f>
        <v>3.0578703703703709E-2</v>
      </c>
      <c r="V17" s="48">
        <f>IF(OR(J17=AB$3,I17=AB$3),"",U17)</f>
        <v>3.0578703703703709E-2</v>
      </c>
      <c r="W17" s="49">
        <f>IF(OR(I17=AB$3,J17=AB$3),"DISC",RANK(V17,V$5:V$31700,1))</f>
        <v>14</v>
      </c>
      <c r="X17" s="70">
        <f t="shared" ref="X17" si="19">SUM(U17:U19)</f>
        <v>9.2094907407407417E-2</v>
      </c>
      <c r="Y17" s="78">
        <f>IF(OR(J17=AB$3,I17=AB$3,I18=AB$3,I19=AB$3,J18=AB$3,J19=AB$3),"",X17)</f>
        <v>9.2094907407407417E-2</v>
      </c>
      <c r="Z17" s="68">
        <f>IF(OR(W17="DISC",W18="DISC",W19="DISC"),"DISC",RANK(Y17,Y$5:Y$31700,1))</f>
        <v>5</v>
      </c>
    </row>
    <row r="18" spans="1:26" ht="15" customHeight="1" x14ac:dyDescent="0.25">
      <c r="A18" s="75"/>
      <c r="B18" s="33" t="s">
        <v>90</v>
      </c>
      <c r="C18" s="76"/>
      <c r="D18" s="83"/>
      <c r="E18" s="14">
        <f t="shared" ref="E18:E19" si="20">F17</f>
        <v>4.1689814814814818E-2</v>
      </c>
      <c r="F18" s="44">
        <v>7.2094907407407413E-2</v>
      </c>
      <c r="G18" s="20">
        <f>F18-E18</f>
        <v>3.0405092592592595E-2</v>
      </c>
      <c r="H18" s="17">
        <v>0</v>
      </c>
      <c r="I18" s="5">
        <v>0</v>
      </c>
      <c r="J18" s="17">
        <v>0</v>
      </c>
      <c r="K18" s="5">
        <v>0</v>
      </c>
      <c r="L18" s="17">
        <v>0</v>
      </c>
      <c r="M18" s="17">
        <v>0</v>
      </c>
      <c r="N18" s="17">
        <v>0</v>
      </c>
      <c r="O18" s="17">
        <v>1</v>
      </c>
      <c r="P18" s="5">
        <v>1</v>
      </c>
      <c r="Q18" s="17">
        <v>8</v>
      </c>
      <c r="R18" s="24">
        <f>SUM(H18:Q18)</f>
        <v>10</v>
      </c>
      <c r="S18" s="26">
        <f>TIME(0,R18,0)</f>
        <v>6.9444444444444441E-3</v>
      </c>
      <c r="T18" s="44"/>
      <c r="U18" s="50">
        <f>G18+S18-T18</f>
        <v>3.7349537037037042E-2</v>
      </c>
      <c r="V18" s="51">
        <f>IF(OR(J18=AB$3,I18=AB$3),"",U18)</f>
        <v>3.7349537037037042E-2</v>
      </c>
      <c r="W18" s="52">
        <f>IF(OR(I18=AB$3,J18=AB$3),"DISC",RANK(V18,V$5:V$31700,1))</f>
        <v>25</v>
      </c>
      <c r="X18" s="71"/>
      <c r="Y18" s="79"/>
      <c r="Z18" s="69"/>
    </row>
    <row r="19" spans="1:26" ht="15" customHeight="1" x14ac:dyDescent="0.25">
      <c r="A19" s="75"/>
      <c r="B19" s="33" t="s">
        <v>91</v>
      </c>
      <c r="C19" s="76"/>
      <c r="D19" s="86"/>
      <c r="E19" s="15">
        <f t="shared" si="20"/>
        <v>7.2094907407407413E-2</v>
      </c>
      <c r="F19" s="45">
        <v>9.6261574074074083E-2</v>
      </c>
      <c r="G19" s="22">
        <f>F19-E19</f>
        <v>2.416666666666667E-2</v>
      </c>
      <c r="H19" s="18">
        <v>0</v>
      </c>
      <c r="I19" s="11">
        <v>0</v>
      </c>
      <c r="J19" s="18">
        <v>0</v>
      </c>
      <c r="K19" s="11">
        <v>0</v>
      </c>
      <c r="L19" s="18">
        <v>0</v>
      </c>
      <c r="M19" s="18">
        <v>0</v>
      </c>
      <c r="N19" s="18">
        <v>0</v>
      </c>
      <c r="O19" s="18">
        <v>0</v>
      </c>
      <c r="P19" s="11">
        <v>0</v>
      </c>
      <c r="Q19" s="18">
        <v>0</v>
      </c>
      <c r="R19" s="12">
        <f>SUM(H19:Q19)</f>
        <v>0</v>
      </c>
      <c r="S19" s="27">
        <f>TIME(0,R19,0)</f>
        <v>0</v>
      </c>
      <c r="T19" s="45">
        <v>0</v>
      </c>
      <c r="U19" s="53">
        <f>G19+S19-T19</f>
        <v>2.416666666666667E-2</v>
      </c>
      <c r="V19" s="54">
        <f>IF(OR(J19=AB$3,I19=AB$3),"",U19)</f>
        <v>2.416666666666667E-2</v>
      </c>
      <c r="W19" s="55">
        <f>IF(OR(I19=AB$3,J19=AB$3),"DISC",RANK(V19,V$5:V$31700,1))</f>
        <v>1</v>
      </c>
      <c r="X19" s="72"/>
      <c r="Y19" s="80"/>
      <c r="Z19" s="69"/>
    </row>
    <row r="20" spans="1:26" ht="15" customHeight="1" x14ac:dyDescent="0.25">
      <c r="A20" s="75">
        <v>5</v>
      </c>
      <c r="B20" s="33" t="s">
        <v>74</v>
      </c>
      <c r="C20" s="76" t="s">
        <v>54</v>
      </c>
      <c r="D20" s="83">
        <v>6.9444444444444441E-3</v>
      </c>
      <c r="E20" s="13">
        <f>D20</f>
        <v>6.9444444444444441E-3</v>
      </c>
      <c r="F20" s="43">
        <v>3.1944444444444449E-2</v>
      </c>
      <c r="G20" s="21">
        <f>F20-E20</f>
        <v>2.5000000000000005E-2</v>
      </c>
      <c r="H20" s="16">
        <v>0</v>
      </c>
      <c r="I20" s="8">
        <v>0</v>
      </c>
      <c r="J20" s="16">
        <v>0</v>
      </c>
      <c r="K20" s="8">
        <v>0</v>
      </c>
      <c r="L20" s="16">
        <v>1</v>
      </c>
      <c r="M20" s="16">
        <v>0</v>
      </c>
      <c r="N20" s="16">
        <v>0</v>
      </c>
      <c r="O20" s="16">
        <v>0</v>
      </c>
      <c r="P20" s="8">
        <v>2</v>
      </c>
      <c r="Q20" s="16">
        <v>0</v>
      </c>
      <c r="R20" s="9">
        <f>SUM(H20:Q20)</f>
        <v>3</v>
      </c>
      <c r="S20" s="25">
        <f>TIME(0,R20,0)</f>
        <v>2.0833333333333333E-3</v>
      </c>
      <c r="T20" s="46">
        <v>0</v>
      </c>
      <c r="U20" s="47">
        <f>G20+S20-T20</f>
        <v>2.7083333333333338E-2</v>
      </c>
      <c r="V20" s="48">
        <f>IF(OR(J20=AB$3,I20=AB$3),"",U20)</f>
        <v>2.7083333333333338E-2</v>
      </c>
      <c r="W20" s="49">
        <f>IF(OR(I20=AB$3,J20=AB$3),"DISC",RANK(V20,V$5:V$31700,1))</f>
        <v>5</v>
      </c>
      <c r="X20" s="70">
        <f t="shared" ref="X20" si="21">SUM(U20:U22)</f>
        <v>9.4664351851851847E-2</v>
      </c>
      <c r="Y20" s="78">
        <f>IF(OR(J20=AB$3,I20=AB$3,I21=AB$3,I22=AB$3,J21=AB$3,J22=AB$3),"",X20)</f>
        <v>9.4664351851851847E-2</v>
      </c>
      <c r="Z20" s="68">
        <f>IF(OR(W20="DISC",W21="DISC",W22="DISC"),"DISC",RANK(Y20,Y$5:Y$31700,1))</f>
        <v>6</v>
      </c>
    </row>
    <row r="21" spans="1:26" ht="15" customHeight="1" x14ac:dyDescent="0.25">
      <c r="A21" s="75"/>
      <c r="B21" s="33" t="s">
        <v>75</v>
      </c>
      <c r="C21" s="76"/>
      <c r="D21" s="83"/>
      <c r="E21" s="14">
        <f t="shared" ref="E21:E22" si="22">F20</f>
        <v>3.1944444444444449E-2</v>
      </c>
      <c r="F21" s="44">
        <v>6.1087962962962962E-2</v>
      </c>
      <c r="G21" s="20">
        <f>F21-E21</f>
        <v>2.9143518518518513E-2</v>
      </c>
      <c r="H21" s="17">
        <v>2</v>
      </c>
      <c r="I21" s="5">
        <v>0</v>
      </c>
      <c r="J21" s="17">
        <v>0</v>
      </c>
      <c r="K21" s="5">
        <v>2</v>
      </c>
      <c r="L21" s="17">
        <v>2</v>
      </c>
      <c r="M21" s="17">
        <v>0</v>
      </c>
      <c r="N21" s="17">
        <v>0</v>
      </c>
      <c r="O21" s="17">
        <v>2</v>
      </c>
      <c r="P21" s="5">
        <v>0</v>
      </c>
      <c r="Q21" s="17">
        <v>2</v>
      </c>
      <c r="R21" s="24">
        <f>SUM(H21:Q21)</f>
        <v>10</v>
      </c>
      <c r="S21" s="26">
        <f>TIME(0,R21,0)</f>
        <v>6.9444444444444441E-3</v>
      </c>
      <c r="T21" s="44">
        <v>0</v>
      </c>
      <c r="U21" s="50">
        <f>G21+S21-T21</f>
        <v>3.6087962962962961E-2</v>
      </c>
      <c r="V21" s="51">
        <f>IF(OR(J21=AB$3,I21=AB$3),"",U21)</f>
        <v>3.6087962962962961E-2</v>
      </c>
      <c r="W21" s="52">
        <f>IF(OR(I21=AB$3,J21=AB$3),"DISC",RANK(V21,V$5:V$31700,1))</f>
        <v>24</v>
      </c>
      <c r="X21" s="71"/>
      <c r="Y21" s="79"/>
      <c r="Z21" s="69"/>
    </row>
    <row r="22" spans="1:26" ht="15" customHeight="1" x14ac:dyDescent="0.25">
      <c r="A22" s="75"/>
      <c r="B22" s="33" t="s">
        <v>76</v>
      </c>
      <c r="C22" s="76"/>
      <c r="D22" s="86"/>
      <c r="E22" s="15">
        <f t="shared" si="22"/>
        <v>6.1087962962962962E-2</v>
      </c>
      <c r="F22" s="45">
        <v>8.9803240740740739E-2</v>
      </c>
      <c r="G22" s="22">
        <f>F22-E22</f>
        <v>2.8715277777777777E-2</v>
      </c>
      <c r="H22" s="18">
        <v>0</v>
      </c>
      <c r="I22" s="11">
        <v>0</v>
      </c>
      <c r="J22" s="18">
        <v>0</v>
      </c>
      <c r="K22" s="11">
        <v>2</v>
      </c>
      <c r="L22" s="18">
        <v>1</v>
      </c>
      <c r="M22" s="18">
        <v>0</v>
      </c>
      <c r="N22" s="18">
        <v>0</v>
      </c>
      <c r="O22" s="18">
        <v>0</v>
      </c>
      <c r="P22" s="11">
        <v>1</v>
      </c>
      <c r="Q22" s="18">
        <v>0</v>
      </c>
      <c r="R22" s="12">
        <f>SUM(H22:Q22)</f>
        <v>4</v>
      </c>
      <c r="S22" s="27">
        <f>TIME(0,R22,0)</f>
        <v>2.7777777777777779E-3</v>
      </c>
      <c r="T22" s="45">
        <v>0</v>
      </c>
      <c r="U22" s="53">
        <f>G22+S22-T22</f>
        <v>3.1493055555555552E-2</v>
      </c>
      <c r="V22" s="54">
        <f>IF(OR(J22=AB$3,I22=AB$3),"",U22)</f>
        <v>3.1493055555555552E-2</v>
      </c>
      <c r="W22" s="55">
        <f>IF(OR(I22=AB$3,J22=AB$3),"DISC",RANK(V22,V$5:V$31700,1))</f>
        <v>16</v>
      </c>
      <c r="X22" s="72"/>
      <c r="Y22" s="80"/>
      <c r="Z22" s="69"/>
    </row>
    <row r="23" spans="1:26" ht="15" customHeight="1" x14ac:dyDescent="0.25">
      <c r="A23" s="75">
        <v>32</v>
      </c>
      <c r="B23" s="33" t="s">
        <v>112</v>
      </c>
      <c r="C23" s="76" t="s">
        <v>31</v>
      </c>
      <c r="D23" s="74">
        <v>4.4444444444444502E-2</v>
      </c>
      <c r="E23" s="13">
        <f t="shared" ref="E23" si="23">D23</f>
        <v>4.4444444444444502E-2</v>
      </c>
      <c r="F23" s="43">
        <v>7.4791666666666659E-2</v>
      </c>
      <c r="G23" s="21">
        <f>F23-E23</f>
        <v>3.0347222222222157E-2</v>
      </c>
      <c r="H23" s="16">
        <v>2</v>
      </c>
      <c r="I23" s="8">
        <v>0</v>
      </c>
      <c r="J23" s="16">
        <v>0</v>
      </c>
      <c r="K23" s="8">
        <v>0</v>
      </c>
      <c r="L23" s="16">
        <v>1</v>
      </c>
      <c r="M23" s="16">
        <v>0</v>
      </c>
      <c r="N23" s="16">
        <v>0</v>
      </c>
      <c r="O23" s="16">
        <v>0</v>
      </c>
      <c r="P23" s="8">
        <v>0</v>
      </c>
      <c r="Q23" s="16">
        <v>0</v>
      </c>
      <c r="R23" s="9">
        <f>SUM(H23:Q23)</f>
        <v>3</v>
      </c>
      <c r="S23" s="25">
        <f>TIME(0,R23,0)</f>
        <v>2.0833333333333333E-3</v>
      </c>
      <c r="T23" s="46">
        <v>0</v>
      </c>
      <c r="U23" s="47">
        <f>G23+S23-T23</f>
        <v>3.243055555555549E-2</v>
      </c>
      <c r="V23" s="48">
        <f>IF(OR(J23=AB$3,I23=AB$3),"",U23)</f>
        <v>3.243055555555549E-2</v>
      </c>
      <c r="W23" s="49">
        <f>IF(OR(I23=AB$3,J23=AB$3),"DISC",RANK(V23,V$5:V$31700,1))</f>
        <v>20</v>
      </c>
      <c r="X23" s="70">
        <f t="shared" ref="X23" si="24">SUM(U23:U25)</f>
        <v>0.10321759259259253</v>
      </c>
      <c r="Y23" s="78">
        <f>IF(OR(J23=AB$3,I23=AB$3,I24=AB$3,I25=AB$3,J24=AB$3,J25=AB$3),"",X23)</f>
        <v>0.10321759259259253</v>
      </c>
      <c r="Z23" s="68">
        <f>IF(OR(W23="DISC",W24="DISC",W25="DISC"),"DISC",RANK(Y23,Y$5:Y$31700,1))</f>
        <v>7</v>
      </c>
    </row>
    <row r="24" spans="1:26" ht="15" customHeight="1" x14ac:dyDescent="0.25">
      <c r="A24" s="75"/>
      <c r="B24" s="33" t="s">
        <v>113</v>
      </c>
      <c r="C24" s="76"/>
      <c r="D24" s="74"/>
      <c r="E24" s="14">
        <f t="shared" ref="E24:E25" si="25">F23</f>
        <v>7.4791666666666659E-2</v>
      </c>
      <c r="F24" s="44">
        <v>0.10164351851851851</v>
      </c>
      <c r="G24" s="20">
        <f>F24-E24</f>
        <v>2.6851851851851849E-2</v>
      </c>
      <c r="H24" s="17">
        <v>0</v>
      </c>
      <c r="I24" s="5">
        <v>0</v>
      </c>
      <c r="J24" s="17">
        <v>0</v>
      </c>
      <c r="K24" s="5">
        <v>0</v>
      </c>
      <c r="L24" s="17">
        <v>1</v>
      </c>
      <c r="M24" s="17">
        <v>0</v>
      </c>
      <c r="N24" s="17">
        <v>0</v>
      </c>
      <c r="O24" s="17">
        <v>0</v>
      </c>
      <c r="P24" s="5">
        <v>0</v>
      </c>
      <c r="Q24" s="17">
        <v>0</v>
      </c>
      <c r="R24" s="6">
        <f>SUM(H24:Q24)</f>
        <v>1</v>
      </c>
      <c r="S24" s="26">
        <f>TIME(0,R24,0)</f>
        <v>6.9444444444444447E-4</v>
      </c>
      <c r="T24" s="44">
        <v>0</v>
      </c>
      <c r="U24" s="50">
        <f>G24+S24-T24</f>
        <v>2.7546296296296294E-2</v>
      </c>
      <c r="V24" s="51">
        <f>IF(OR(J24=AB$3,I24=AB$3),"",U24)</f>
        <v>2.7546296296296294E-2</v>
      </c>
      <c r="W24" s="52">
        <f>IF(OR(I24=AB$3,J24=AB$3),"DISC",RANK(V24,V$5:V$31700,1))</f>
        <v>6</v>
      </c>
      <c r="X24" s="71"/>
      <c r="Y24" s="79"/>
      <c r="Z24" s="69"/>
    </row>
    <row r="25" spans="1:26" ht="15" customHeight="1" x14ac:dyDescent="0.25">
      <c r="A25" s="75"/>
      <c r="B25" s="33" t="s">
        <v>114</v>
      </c>
      <c r="C25" s="76"/>
      <c r="D25" s="74"/>
      <c r="E25" s="15">
        <f t="shared" si="25"/>
        <v>0.10164351851851851</v>
      </c>
      <c r="F25" s="45">
        <v>0.13585648148148147</v>
      </c>
      <c r="G25" s="22">
        <f>F25-E25</f>
        <v>3.4212962962962959E-2</v>
      </c>
      <c r="H25" s="18">
        <v>0</v>
      </c>
      <c r="I25" s="11">
        <v>0</v>
      </c>
      <c r="J25" s="18">
        <v>0</v>
      </c>
      <c r="K25" s="11">
        <v>0</v>
      </c>
      <c r="L25" s="18">
        <v>2</v>
      </c>
      <c r="M25" s="18">
        <v>0</v>
      </c>
      <c r="N25" s="18">
        <v>0</v>
      </c>
      <c r="O25" s="18">
        <v>0</v>
      </c>
      <c r="P25" s="11">
        <v>1</v>
      </c>
      <c r="Q25" s="18">
        <v>10</v>
      </c>
      <c r="R25" s="12">
        <f>SUM(H25:Q25)</f>
        <v>13</v>
      </c>
      <c r="S25" s="27">
        <f>TIME(0,R25,0)</f>
        <v>9.0277777777777787E-3</v>
      </c>
      <c r="T25" s="45">
        <v>0</v>
      </c>
      <c r="U25" s="53">
        <f>G25+S25-T25</f>
        <v>4.3240740740740739E-2</v>
      </c>
      <c r="V25" s="54">
        <f>IF(OR(J25=AB$3,I25=AB$3),"",U25)</f>
        <v>4.3240740740740739E-2</v>
      </c>
      <c r="W25" s="55">
        <f>IF(OR(I25=AB$3,J25=AB$3),"DISC",RANK(V25,V$5:V$31700,1))</f>
        <v>29</v>
      </c>
      <c r="X25" s="72"/>
      <c r="Y25" s="80"/>
      <c r="Z25" s="69"/>
    </row>
    <row r="26" spans="1:26" ht="15" customHeight="1" x14ac:dyDescent="0.25">
      <c r="A26" s="75">
        <v>17</v>
      </c>
      <c r="B26" s="33" t="s">
        <v>77</v>
      </c>
      <c r="C26" s="76" t="s">
        <v>54</v>
      </c>
      <c r="D26" s="85">
        <v>2.361111111111111E-2</v>
      </c>
      <c r="E26" s="13">
        <f>D26</f>
        <v>2.361111111111111E-2</v>
      </c>
      <c r="F26" s="43">
        <v>5.724537037037037E-2</v>
      </c>
      <c r="G26" s="21">
        <f>F26-E26</f>
        <v>3.363425925925926E-2</v>
      </c>
      <c r="H26" s="16">
        <v>1</v>
      </c>
      <c r="I26" s="8">
        <v>0</v>
      </c>
      <c r="J26" s="16">
        <v>0</v>
      </c>
      <c r="K26" s="8">
        <v>2</v>
      </c>
      <c r="L26" s="16">
        <v>1</v>
      </c>
      <c r="M26" s="16">
        <v>0</v>
      </c>
      <c r="N26" s="16">
        <v>0</v>
      </c>
      <c r="O26" s="16">
        <v>2</v>
      </c>
      <c r="P26" s="8">
        <v>1</v>
      </c>
      <c r="Q26" s="16">
        <v>0</v>
      </c>
      <c r="R26" s="9">
        <f>SUM(H26:Q26)</f>
        <v>7</v>
      </c>
      <c r="S26" s="25">
        <f>TIME(0,R26,0)</f>
        <v>4.8611111111111112E-3</v>
      </c>
      <c r="T26" s="46">
        <v>0</v>
      </c>
      <c r="U26" s="47">
        <f>G26+S26-T26</f>
        <v>3.8495370370370374E-2</v>
      </c>
      <c r="V26" s="48">
        <f>IF(OR(J26=AB$3,I26=AB$3),"",U26)</f>
        <v>3.8495370370370374E-2</v>
      </c>
      <c r="W26" s="49">
        <f>IF(OR(I26=AB$3,J26=AB$3),"DISC",RANK(V26,V$5:V$31700,1))</f>
        <v>27</v>
      </c>
      <c r="X26" s="70">
        <f t="shared" ref="X26" si="26">SUM(U26:U28)</f>
        <v>0.10425925925925927</v>
      </c>
      <c r="Y26" s="78">
        <f>IF(OR(J26=AB$3,I26=AB$3,I27=AB$3,I28=AB$3,J27=AB$3,J28=AB$3),"",X26)</f>
        <v>0.10425925925925927</v>
      </c>
      <c r="Z26" s="68">
        <f>IF(OR(W26="DISC",W27="DISC",W28="DISC"),"DISC",RANK(Y26,Y$5:Y$31700,1))</f>
        <v>8</v>
      </c>
    </row>
    <row r="27" spans="1:26" ht="15" customHeight="1" x14ac:dyDescent="0.25">
      <c r="A27" s="75"/>
      <c r="B27" s="33" t="s">
        <v>78</v>
      </c>
      <c r="C27" s="76"/>
      <c r="D27" s="83"/>
      <c r="E27" s="14">
        <f>F26</f>
        <v>5.724537037037037E-2</v>
      </c>
      <c r="F27" s="44">
        <v>8.7650462962962972E-2</v>
      </c>
      <c r="G27" s="20">
        <f>F27-E27</f>
        <v>3.0405092592592602E-2</v>
      </c>
      <c r="H27" s="17">
        <v>0</v>
      </c>
      <c r="I27" s="5">
        <v>0</v>
      </c>
      <c r="J27" s="17">
        <v>0</v>
      </c>
      <c r="K27" s="5">
        <v>0</v>
      </c>
      <c r="L27" s="17">
        <v>1</v>
      </c>
      <c r="M27" s="17">
        <v>0</v>
      </c>
      <c r="N27" s="17">
        <v>0</v>
      </c>
      <c r="O27" s="17">
        <v>0</v>
      </c>
      <c r="P27" s="5">
        <v>1</v>
      </c>
      <c r="Q27" s="17">
        <v>0</v>
      </c>
      <c r="R27" s="6">
        <f>SUM(H27:Q27)</f>
        <v>2</v>
      </c>
      <c r="S27" s="26">
        <f>TIME(0,R27,0)</f>
        <v>1.3888888888888889E-3</v>
      </c>
      <c r="T27" s="44">
        <v>0</v>
      </c>
      <c r="U27" s="50">
        <f>G27+S27-T27</f>
        <v>3.1793981481481493E-2</v>
      </c>
      <c r="V27" s="51">
        <f>IF(OR(J27=AB$3,I27=AB$3),"",U27)</f>
        <v>3.1793981481481493E-2</v>
      </c>
      <c r="W27" s="52">
        <f>IF(OR(I27=AB$3,J27=AB$3),"DISC",RANK(V27,V$5:V$31700,1))</f>
        <v>18</v>
      </c>
      <c r="X27" s="71"/>
      <c r="Y27" s="79"/>
      <c r="Z27" s="69"/>
    </row>
    <row r="28" spans="1:26" ht="15" customHeight="1" x14ac:dyDescent="0.25">
      <c r="A28" s="75"/>
      <c r="B28" s="33" t="s">
        <v>79</v>
      </c>
      <c r="C28" s="76"/>
      <c r="D28" s="86"/>
      <c r="E28" s="15">
        <f>F27</f>
        <v>8.7650462962962972E-2</v>
      </c>
      <c r="F28" s="45">
        <v>0.11675925925925927</v>
      </c>
      <c r="G28" s="22">
        <f>F28-E28</f>
        <v>2.9108796296296299E-2</v>
      </c>
      <c r="H28" s="18">
        <v>2</v>
      </c>
      <c r="I28" s="11">
        <v>0</v>
      </c>
      <c r="J28" s="18">
        <v>0</v>
      </c>
      <c r="K28" s="11">
        <v>2</v>
      </c>
      <c r="L28" s="18">
        <v>1</v>
      </c>
      <c r="M28" s="18">
        <v>0</v>
      </c>
      <c r="N28" s="18">
        <v>0</v>
      </c>
      <c r="O28" s="18">
        <v>1</v>
      </c>
      <c r="P28" s="11">
        <v>0</v>
      </c>
      <c r="Q28" s="18">
        <v>1</v>
      </c>
      <c r="R28" s="12">
        <f>SUM(H28:Q28)</f>
        <v>7</v>
      </c>
      <c r="S28" s="27">
        <f>TIME(0,R28,0)</f>
        <v>4.8611111111111112E-3</v>
      </c>
      <c r="T28" s="45">
        <v>0</v>
      </c>
      <c r="U28" s="53">
        <f>G28+S28-T28</f>
        <v>3.3969907407407407E-2</v>
      </c>
      <c r="V28" s="54">
        <f>IF(OR(J28=AB$3,I28=AB$3),"",U28)</f>
        <v>3.3969907407407407E-2</v>
      </c>
      <c r="W28" s="55">
        <f>IF(OR(I28=AB$3,J28=AB$3),"DISC",RANK(V28,V$5:V$31700,1))</f>
        <v>21</v>
      </c>
      <c r="X28" s="72"/>
      <c r="Y28" s="80"/>
      <c r="Z28" s="69"/>
    </row>
    <row r="29" spans="1:26" ht="15" customHeight="1" x14ac:dyDescent="0.25">
      <c r="A29" s="75">
        <v>30</v>
      </c>
      <c r="B29" s="33" t="s">
        <v>92</v>
      </c>
      <c r="C29" s="76" t="s">
        <v>30</v>
      </c>
      <c r="D29" s="74">
        <v>4.1666666666666699E-2</v>
      </c>
      <c r="E29" s="13">
        <f t="shared" ref="E29" si="27">D29</f>
        <v>4.1666666666666699E-2</v>
      </c>
      <c r="F29" s="43">
        <v>7.5462962962962968E-2</v>
      </c>
      <c r="G29" s="21">
        <f t="shared" ref="G29:G31" si="28">F29-E29</f>
        <v>3.3796296296296269E-2</v>
      </c>
      <c r="H29" s="16">
        <v>0</v>
      </c>
      <c r="I29" s="8">
        <v>0</v>
      </c>
      <c r="J29" s="16">
        <v>0</v>
      </c>
      <c r="K29" s="8">
        <v>0</v>
      </c>
      <c r="L29" s="16">
        <v>3</v>
      </c>
      <c r="M29" s="16">
        <v>0</v>
      </c>
      <c r="N29" s="16">
        <v>0</v>
      </c>
      <c r="O29" s="16">
        <v>1</v>
      </c>
      <c r="P29" s="8">
        <v>2</v>
      </c>
      <c r="Q29" s="16">
        <v>0</v>
      </c>
      <c r="R29" s="9">
        <f t="shared" ref="R29:R31" si="29">SUM(H29:Q29)</f>
        <v>6</v>
      </c>
      <c r="S29" s="25">
        <f t="shared" ref="S29:S31" si="30">TIME(0,R29,0)</f>
        <v>4.1666666666666666E-3</v>
      </c>
      <c r="T29" s="46">
        <v>0</v>
      </c>
      <c r="U29" s="47">
        <f t="shared" ref="U29:U31" si="31">G29+S29-T29</f>
        <v>3.7962962962962934E-2</v>
      </c>
      <c r="V29" s="48">
        <f t="shared" ref="V29:V31" si="32">IF(OR(J29=AB$3,I29=AB$3),"",U29)</f>
        <v>3.7962962962962934E-2</v>
      </c>
      <c r="W29" s="49">
        <f>IF(OR(I29=AB$3,J29=AB$3),"DISC",RANK(V29,V$5:V$31700,1))</f>
        <v>26</v>
      </c>
      <c r="X29" s="70">
        <f t="shared" ref="X29" si="33">SUM(U29:U31)</f>
        <v>0.10439814814814811</v>
      </c>
      <c r="Y29" s="78">
        <f>IF(OR(J29=AB$3,I29=AB$3,I30=AB$3,I31=AB$3,J30=AB$3,J31=AB$3),"",X29)</f>
        <v>0.10439814814814811</v>
      </c>
      <c r="Z29" s="68">
        <f>IF(OR(W29="DISC",W30="DISC",W31="DISC"),"DISC",RANK(Y29,Y$5:Y$31700,1))</f>
        <v>9</v>
      </c>
    </row>
    <row r="30" spans="1:26" ht="15" customHeight="1" x14ac:dyDescent="0.25">
      <c r="A30" s="75"/>
      <c r="B30" s="33" t="s">
        <v>93</v>
      </c>
      <c r="C30" s="76"/>
      <c r="D30" s="74"/>
      <c r="E30" s="14">
        <f t="shared" ref="E30:E31" si="34">F29</f>
        <v>7.5462962962962968E-2</v>
      </c>
      <c r="F30" s="44">
        <v>0.10820601851851852</v>
      </c>
      <c r="G30" s="20">
        <f t="shared" si="28"/>
        <v>3.2743055555555553E-2</v>
      </c>
      <c r="H30" s="17">
        <v>0</v>
      </c>
      <c r="I30" s="5">
        <v>0</v>
      </c>
      <c r="J30" s="17">
        <v>0</v>
      </c>
      <c r="K30" s="5">
        <v>0</v>
      </c>
      <c r="L30" s="17">
        <v>2</v>
      </c>
      <c r="M30" s="17">
        <v>0</v>
      </c>
      <c r="N30" s="17">
        <v>0</v>
      </c>
      <c r="O30" s="17">
        <v>0</v>
      </c>
      <c r="P30" s="5">
        <v>0</v>
      </c>
      <c r="Q30" s="17">
        <v>0</v>
      </c>
      <c r="R30" s="32">
        <f t="shared" si="29"/>
        <v>2</v>
      </c>
      <c r="S30" s="26">
        <f t="shared" si="30"/>
        <v>1.3888888888888889E-3</v>
      </c>
      <c r="T30" s="44">
        <v>0</v>
      </c>
      <c r="U30" s="50">
        <f t="shared" si="31"/>
        <v>3.4131944444444444E-2</v>
      </c>
      <c r="V30" s="51">
        <f t="shared" si="32"/>
        <v>3.4131944444444444E-2</v>
      </c>
      <c r="W30" s="52">
        <f>IF(OR(I30=AB$3,J30=AB$3),"DISC",RANK(V30,V$5:V$31700,1))</f>
        <v>22</v>
      </c>
      <c r="X30" s="71"/>
      <c r="Y30" s="79"/>
      <c r="Z30" s="69"/>
    </row>
    <row r="31" spans="1:26" ht="15" customHeight="1" x14ac:dyDescent="0.25">
      <c r="A31" s="75"/>
      <c r="B31" s="33" t="s">
        <v>94</v>
      </c>
      <c r="C31" s="76"/>
      <c r="D31" s="74"/>
      <c r="E31" s="15">
        <f t="shared" si="34"/>
        <v>0.10820601851851852</v>
      </c>
      <c r="F31" s="45">
        <v>0.1363425925925926</v>
      </c>
      <c r="G31" s="22">
        <f t="shared" si="28"/>
        <v>2.8136574074074078E-2</v>
      </c>
      <c r="H31" s="18">
        <v>1</v>
      </c>
      <c r="I31" s="11">
        <v>0</v>
      </c>
      <c r="J31" s="18">
        <v>0</v>
      </c>
      <c r="K31" s="11">
        <v>0</v>
      </c>
      <c r="L31" s="18">
        <v>2</v>
      </c>
      <c r="M31" s="18">
        <v>0</v>
      </c>
      <c r="N31" s="18">
        <v>0</v>
      </c>
      <c r="O31" s="18">
        <v>3</v>
      </c>
      <c r="P31" s="11">
        <v>0</v>
      </c>
      <c r="Q31" s="18">
        <v>0</v>
      </c>
      <c r="R31" s="12">
        <f t="shared" si="29"/>
        <v>6</v>
      </c>
      <c r="S31" s="27">
        <f t="shared" si="30"/>
        <v>4.1666666666666666E-3</v>
      </c>
      <c r="T31" s="45">
        <v>0</v>
      </c>
      <c r="U31" s="53">
        <f t="shared" si="31"/>
        <v>3.2303240740740743E-2</v>
      </c>
      <c r="V31" s="54">
        <f t="shared" si="32"/>
        <v>3.2303240740740743E-2</v>
      </c>
      <c r="W31" s="55">
        <f>IF(OR(I31=AB$3,J31=AB$3),"DISC",RANK(V31,V$5:V$31700,1))</f>
        <v>19</v>
      </c>
      <c r="X31" s="72"/>
      <c r="Y31" s="80"/>
      <c r="Z31" s="69"/>
    </row>
    <row r="32" spans="1:26" ht="15" customHeight="1" x14ac:dyDescent="0.25">
      <c r="A32" s="75">
        <v>21</v>
      </c>
      <c r="B32" s="33" t="s">
        <v>83</v>
      </c>
      <c r="C32" s="76" t="s">
        <v>54</v>
      </c>
      <c r="D32" s="74">
        <v>2.9166666666666698E-2</v>
      </c>
      <c r="E32" s="13">
        <f t="shared" ref="E32" si="35">D32</f>
        <v>2.9166666666666698E-2</v>
      </c>
      <c r="F32" s="43">
        <v>7.0555555555555552E-2</v>
      </c>
      <c r="G32" s="21">
        <f t="shared" ref="G32:G34" si="36">F32-E32</f>
        <v>4.138888888888885E-2</v>
      </c>
      <c r="H32" s="16">
        <v>2</v>
      </c>
      <c r="I32" s="8">
        <v>0</v>
      </c>
      <c r="J32" s="16">
        <v>0</v>
      </c>
      <c r="K32" s="8">
        <v>0</v>
      </c>
      <c r="L32" s="16">
        <v>1</v>
      </c>
      <c r="M32" s="16">
        <v>0</v>
      </c>
      <c r="N32" s="16">
        <v>0</v>
      </c>
      <c r="O32" s="16">
        <v>0</v>
      </c>
      <c r="P32" s="8">
        <v>1</v>
      </c>
      <c r="Q32" s="16">
        <v>0</v>
      </c>
      <c r="R32" s="9">
        <f t="shared" ref="R32:R34" si="37">SUM(H32:Q32)</f>
        <v>4</v>
      </c>
      <c r="S32" s="25">
        <f t="shared" ref="S32:S34" si="38">TIME(0,R32,0)</f>
        <v>2.7777777777777779E-3</v>
      </c>
      <c r="T32" s="46">
        <v>0</v>
      </c>
      <c r="U32" s="47">
        <f t="shared" ref="U32:U34" si="39">G32+S32-T32</f>
        <v>4.4166666666666625E-2</v>
      </c>
      <c r="V32" s="48">
        <f>U32</f>
        <v>4.4166666666666625E-2</v>
      </c>
      <c r="W32" s="49">
        <f>RANK(V32,V$5:V$31700,1)</f>
        <v>30</v>
      </c>
      <c r="X32" s="70">
        <f t="shared" ref="X32" si="40">SUM(U32:U34)</f>
        <v>0.11432870370370365</v>
      </c>
      <c r="Y32" s="78">
        <f>X32</f>
        <v>0.11432870370370365</v>
      </c>
      <c r="Z32" s="68">
        <f>IF(OR(W32="DISC",W33="DISC",W34="DISC"),"DISC",RANK(Y32,Y$5:Y$31700,1))</f>
        <v>10</v>
      </c>
    </row>
    <row r="33" spans="1:26" ht="15" customHeight="1" x14ac:dyDescent="0.25">
      <c r="A33" s="75"/>
      <c r="B33" s="33" t="s">
        <v>84</v>
      </c>
      <c r="C33" s="76"/>
      <c r="D33" s="74"/>
      <c r="E33" s="14">
        <f t="shared" ref="E33:E34" si="41">F32</f>
        <v>7.0555555555555552E-2</v>
      </c>
      <c r="F33" s="44">
        <v>0.10703703703703704</v>
      </c>
      <c r="G33" s="20">
        <f t="shared" si="36"/>
        <v>3.648148148148149E-2</v>
      </c>
      <c r="H33" s="17">
        <v>0</v>
      </c>
      <c r="I33" s="5">
        <v>0</v>
      </c>
      <c r="J33" s="17">
        <v>0</v>
      </c>
      <c r="K33" s="5">
        <v>2</v>
      </c>
      <c r="L33" s="17">
        <v>1</v>
      </c>
      <c r="M33" s="17">
        <v>0</v>
      </c>
      <c r="N33" s="17">
        <v>0</v>
      </c>
      <c r="O33" s="17">
        <v>0</v>
      </c>
      <c r="P33" s="5">
        <v>0</v>
      </c>
      <c r="Q33" s="17">
        <v>0</v>
      </c>
      <c r="R33" s="32">
        <f t="shared" si="37"/>
        <v>3</v>
      </c>
      <c r="S33" s="26">
        <f t="shared" si="38"/>
        <v>2.0833333333333333E-3</v>
      </c>
      <c r="T33" s="44">
        <v>0</v>
      </c>
      <c r="U33" s="50">
        <f t="shared" si="39"/>
        <v>3.8564814814814823E-2</v>
      </c>
      <c r="V33" s="51">
        <f t="shared" ref="V33:V34" si="42">IF(OR(J33=AB$3,I33=AB$3),"",U33)</f>
        <v>3.8564814814814823E-2</v>
      </c>
      <c r="W33" s="52">
        <f>IF(OR(I33=AB$3,J33=AB$3),"DISC",RANK(V33,V$5:V$31700,1))</f>
        <v>28</v>
      </c>
      <c r="X33" s="71"/>
      <c r="Y33" s="79"/>
      <c r="Z33" s="69"/>
    </row>
    <row r="34" spans="1:26" ht="15" customHeight="1" x14ac:dyDescent="0.25">
      <c r="A34" s="75"/>
      <c r="B34" s="33" t="s">
        <v>85</v>
      </c>
      <c r="C34" s="76"/>
      <c r="D34" s="74"/>
      <c r="E34" s="15">
        <f t="shared" si="41"/>
        <v>0.10703703703703704</v>
      </c>
      <c r="F34" s="45">
        <v>0.13585648148148147</v>
      </c>
      <c r="G34" s="22">
        <f t="shared" si="36"/>
        <v>2.8819444444444425E-2</v>
      </c>
      <c r="H34" s="18">
        <v>2</v>
      </c>
      <c r="I34" s="11">
        <v>0</v>
      </c>
      <c r="J34" s="18">
        <v>0</v>
      </c>
      <c r="K34" s="11">
        <v>0</v>
      </c>
      <c r="L34" s="18">
        <v>1</v>
      </c>
      <c r="M34" s="18">
        <v>0</v>
      </c>
      <c r="N34" s="18">
        <v>0</v>
      </c>
      <c r="O34" s="18">
        <v>0</v>
      </c>
      <c r="P34" s="11">
        <v>1</v>
      </c>
      <c r="Q34" s="18">
        <v>0</v>
      </c>
      <c r="R34" s="12">
        <f t="shared" si="37"/>
        <v>4</v>
      </c>
      <c r="S34" s="27">
        <f t="shared" si="38"/>
        <v>2.7777777777777779E-3</v>
      </c>
      <c r="T34" s="45">
        <v>0</v>
      </c>
      <c r="U34" s="53">
        <f t="shared" si="39"/>
        <v>3.15972222222222E-2</v>
      </c>
      <c r="V34" s="54">
        <f t="shared" si="42"/>
        <v>3.15972222222222E-2</v>
      </c>
      <c r="W34" s="55">
        <f>IF(OR(I34=AB$3,J34=AB$3),"DISC",RANK(V34,V$5:V$31700,1))</f>
        <v>17</v>
      </c>
      <c r="X34" s="72"/>
      <c r="Y34" s="80"/>
      <c r="Z34" s="69"/>
    </row>
  </sheetData>
  <mergeCells count="84">
    <mergeCell ref="Z32:Z34"/>
    <mergeCell ref="A29:A31"/>
    <mergeCell ref="C29:C31"/>
    <mergeCell ref="D29:D31"/>
    <mergeCell ref="X29:X31"/>
    <mergeCell ref="Y29:Y31"/>
    <mergeCell ref="Z29:Z31"/>
    <mergeCell ref="A32:A34"/>
    <mergeCell ref="C32:C34"/>
    <mergeCell ref="D32:D34"/>
    <mergeCell ref="X32:X34"/>
    <mergeCell ref="Y32:Y34"/>
    <mergeCell ref="A8:A10"/>
    <mergeCell ref="C8:C10"/>
    <mergeCell ref="D8:D10"/>
    <mergeCell ref="X8:X10"/>
    <mergeCell ref="Y8:Y10"/>
    <mergeCell ref="C20:C22"/>
    <mergeCell ref="D20:D22"/>
    <mergeCell ref="X20:X22"/>
    <mergeCell ref="Y20:Y22"/>
    <mergeCell ref="A11:A13"/>
    <mergeCell ref="C11:C13"/>
    <mergeCell ref="Y14:Y16"/>
    <mergeCell ref="C14:C16"/>
    <mergeCell ref="A14:A16"/>
    <mergeCell ref="D14:D16"/>
    <mergeCell ref="D26:D28"/>
    <mergeCell ref="A5:A7"/>
    <mergeCell ref="C5:C7"/>
    <mergeCell ref="D5:D7"/>
    <mergeCell ref="X5:X7"/>
    <mergeCell ref="Z26:Z28"/>
    <mergeCell ref="A26:A28"/>
    <mergeCell ref="C26:C28"/>
    <mergeCell ref="X26:X28"/>
    <mergeCell ref="Y26:Y28"/>
    <mergeCell ref="A17:A19"/>
    <mergeCell ref="C17:C19"/>
    <mergeCell ref="D17:D19"/>
    <mergeCell ref="X17:X19"/>
    <mergeCell ref="Y17:Y19"/>
    <mergeCell ref="Z5:Z7"/>
    <mergeCell ref="A20:A22"/>
    <mergeCell ref="Z23:Z25"/>
    <mergeCell ref="D23:D25"/>
    <mergeCell ref="X11:X13"/>
    <mergeCell ref="Y11:Y13"/>
    <mergeCell ref="X23:X25"/>
    <mergeCell ref="Y23:Y25"/>
    <mergeCell ref="D11:D13"/>
    <mergeCell ref="R3:R4"/>
    <mergeCell ref="H2:R2"/>
    <mergeCell ref="S2:S4"/>
    <mergeCell ref="H3:H4"/>
    <mergeCell ref="I3:I4"/>
    <mergeCell ref="J3:J4"/>
    <mergeCell ref="A23:A25"/>
    <mergeCell ref="C23:C25"/>
    <mergeCell ref="Z11:Z13"/>
    <mergeCell ref="Z2:Z4"/>
    <mergeCell ref="Z14:Z16"/>
    <mergeCell ref="X2:X4"/>
    <mergeCell ref="X14:X16"/>
    <mergeCell ref="Z17:Z19"/>
    <mergeCell ref="Y5:Y7"/>
    <mergeCell ref="Z20:Z22"/>
    <mergeCell ref="Z8:Z10"/>
    <mergeCell ref="A1:Z1"/>
    <mergeCell ref="T2:T4"/>
    <mergeCell ref="F2:F4"/>
    <mergeCell ref="G2:G4"/>
    <mergeCell ref="A2:A4"/>
    <mergeCell ref="C2:C4"/>
    <mergeCell ref="E2:E4"/>
    <mergeCell ref="B3:B4"/>
    <mergeCell ref="D2:D4"/>
    <mergeCell ref="K3:K4"/>
    <mergeCell ref="Q3:Q4"/>
    <mergeCell ref="O3:O4"/>
    <mergeCell ref="P3:P4"/>
    <mergeCell ref="L3:M3"/>
    <mergeCell ref="U2:U4"/>
    <mergeCell ref="W2:W4"/>
  </mergeCells>
  <dataValidations xWindow="412" yWindow="334" count="4">
    <dataValidation type="whole" operator="greaterThanOrEqual" allowBlank="1" showInputMessage="1" showErrorMessage="1" sqref="H5:H34 K5:Q34">
      <formula1>0</formula1>
    </dataValidation>
    <dataValidation type="time" operator="greaterThanOrEqual" allowBlank="1" showInputMessage="1" showErrorMessage="1" sqref="D5:D34 T5:T34">
      <formula1>0</formula1>
    </dataValidation>
    <dataValidation type="list" operator="greaterThanOrEqual" allowBlank="1" showInputMessage="1" showErrorMessage="1" sqref="I5:J34">
      <formula1>$AB$2:$AB$3</formula1>
    </dataValidation>
    <dataValidation type="time" operator="greaterThanOrEqual" allowBlank="1" showInputMessage="1" showErrorMessage="1" prompt="čas jednotlivce v cíli" sqref="F5:F34">
      <formula1>E5</formula1>
    </dataValidation>
  </dataValidation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zoomScaleNormal="100" workbookViewId="0">
      <selection sqref="A1:Z1"/>
    </sheetView>
  </sheetViews>
  <sheetFormatPr defaultColWidth="9.125" defaultRowHeight="15" x14ac:dyDescent="0.25"/>
  <cols>
    <col min="1" max="1" width="5" style="4" customWidth="1"/>
    <col min="2" max="2" width="23" style="2" customWidth="1"/>
    <col min="3" max="3" width="12.25" style="34" customWidth="1"/>
    <col min="4" max="4" width="8.75" style="2" hidden="1" customWidth="1"/>
    <col min="5" max="5" width="8.75" style="2" customWidth="1"/>
    <col min="6" max="6" width="7.625" style="2" customWidth="1"/>
    <col min="7" max="7" width="7.125" style="23" customWidth="1"/>
    <col min="8" max="8" width="2" style="2" bestFit="1" customWidth="1"/>
    <col min="9" max="9" width="2.75" style="2" bestFit="1" customWidth="1"/>
    <col min="10" max="10" width="1.875" style="2" bestFit="1" customWidth="1"/>
    <col min="11" max="11" width="2.125" style="2" bestFit="1" customWidth="1"/>
    <col min="12" max="13" width="1.875" style="2" bestFit="1" customWidth="1"/>
    <col min="14" max="14" width="1.875" style="2" customWidth="1"/>
    <col min="15" max="15" width="2.75" style="2" bestFit="1" customWidth="1"/>
    <col min="16" max="16" width="2.625" style="2" customWidth="1"/>
    <col min="17" max="17" width="3.625" style="2" bestFit="1" customWidth="1"/>
    <col min="18" max="18" width="5.375" style="2" hidden="1" customWidth="1"/>
    <col min="19" max="19" width="7.125" style="28" customWidth="1"/>
    <col min="20" max="20" width="7.25" style="2" bestFit="1" customWidth="1"/>
    <col min="21" max="21" width="8.75" style="29" customWidth="1"/>
    <col min="22" max="22" width="8.375" style="2" hidden="1" customWidth="1"/>
    <col min="23" max="23" width="8.25" style="2" customWidth="1"/>
    <col min="24" max="24" width="11.625" style="2" customWidth="1"/>
    <col min="25" max="25" width="8.75" style="2" hidden="1" customWidth="1"/>
    <col min="26" max="26" width="8.25" style="2" customWidth="1"/>
    <col min="27" max="27" width="9.125" style="2"/>
    <col min="28" max="28" width="11.875" style="2" bestFit="1" customWidth="1"/>
    <col min="29" max="16384" width="9.125" style="2"/>
  </cols>
  <sheetData>
    <row r="1" spans="1:28" x14ac:dyDescent="0.2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8" ht="15" customHeight="1" x14ac:dyDescent="0.25">
      <c r="A2" s="65" t="s">
        <v>0</v>
      </c>
      <c r="B2" s="38" t="s">
        <v>1</v>
      </c>
      <c r="C2" s="65" t="s">
        <v>2</v>
      </c>
      <c r="D2" s="65" t="s">
        <v>17</v>
      </c>
      <c r="E2" s="65" t="s">
        <v>15</v>
      </c>
      <c r="F2" s="64" t="s">
        <v>6</v>
      </c>
      <c r="G2" s="65" t="s">
        <v>7</v>
      </c>
      <c r="H2" s="77" t="s">
        <v>8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64" t="s">
        <v>28</v>
      </c>
      <c r="T2" s="63" t="s">
        <v>10</v>
      </c>
      <c r="U2" s="73" t="s">
        <v>11</v>
      </c>
      <c r="V2" s="39"/>
      <c r="W2" s="65" t="s">
        <v>29</v>
      </c>
      <c r="X2" s="65" t="s">
        <v>13</v>
      </c>
      <c r="Y2" s="39"/>
      <c r="Z2" s="65" t="s">
        <v>12</v>
      </c>
      <c r="AB2" s="19">
        <v>0</v>
      </c>
    </row>
    <row r="3" spans="1:28" ht="13.5" customHeight="1" x14ac:dyDescent="0.25">
      <c r="A3" s="65"/>
      <c r="B3" s="66" t="s">
        <v>14</v>
      </c>
      <c r="C3" s="65"/>
      <c r="D3" s="65"/>
      <c r="E3" s="65"/>
      <c r="F3" s="64"/>
      <c r="G3" s="65"/>
      <c r="H3" s="67" t="s">
        <v>23</v>
      </c>
      <c r="I3" s="67" t="s">
        <v>18</v>
      </c>
      <c r="J3" s="67" t="s">
        <v>19</v>
      </c>
      <c r="K3" s="67" t="s">
        <v>20</v>
      </c>
      <c r="L3" s="67" t="s">
        <v>24</v>
      </c>
      <c r="M3" s="67"/>
      <c r="N3" s="35" t="s">
        <v>18</v>
      </c>
      <c r="O3" s="67" t="s">
        <v>25</v>
      </c>
      <c r="P3" s="67" t="s">
        <v>26</v>
      </c>
      <c r="Q3" s="67" t="s">
        <v>27</v>
      </c>
      <c r="R3" s="66" t="s">
        <v>9</v>
      </c>
      <c r="S3" s="64"/>
      <c r="T3" s="63"/>
      <c r="U3" s="73"/>
      <c r="V3" s="39"/>
      <c r="W3" s="65"/>
      <c r="X3" s="65"/>
      <c r="Y3" s="39"/>
      <c r="Z3" s="65"/>
      <c r="AB3" s="19" t="s">
        <v>26</v>
      </c>
    </row>
    <row r="4" spans="1:28" ht="11.25" customHeight="1" x14ac:dyDescent="0.25">
      <c r="A4" s="65"/>
      <c r="B4" s="66"/>
      <c r="C4" s="65"/>
      <c r="D4" s="65"/>
      <c r="E4" s="65"/>
      <c r="F4" s="64"/>
      <c r="G4" s="65"/>
      <c r="H4" s="67"/>
      <c r="I4" s="67"/>
      <c r="J4" s="67"/>
      <c r="K4" s="67"/>
      <c r="L4" s="37" t="s">
        <v>21</v>
      </c>
      <c r="M4" s="37" t="s">
        <v>22</v>
      </c>
      <c r="N4" s="36" t="s">
        <v>21</v>
      </c>
      <c r="O4" s="67"/>
      <c r="P4" s="67"/>
      <c r="Q4" s="67"/>
      <c r="R4" s="66"/>
      <c r="S4" s="64"/>
      <c r="T4" s="63"/>
      <c r="U4" s="73"/>
      <c r="V4" s="39"/>
      <c r="W4" s="65"/>
      <c r="X4" s="65"/>
      <c r="Y4" s="39"/>
      <c r="Z4" s="65"/>
    </row>
    <row r="5" spans="1:28" ht="15" customHeight="1" x14ac:dyDescent="0.25">
      <c r="A5" s="96">
        <v>15</v>
      </c>
      <c r="B5" s="33" t="s">
        <v>108</v>
      </c>
      <c r="C5" s="94" t="s">
        <v>31</v>
      </c>
      <c r="D5" s="91">
        <v>2.0833333333333301E-2</v>
      </c>
      <c r="E5" s="13">
        <f>D5</f>
        <v>2.0833333333333301E-2</v>
      </c>
      <c r="F5" s="43">
        <v>5.451388888888889E-2</v>
      </c>
      <c r="G5" s="21">
        <f>F5-E5</f>
        <v>3.3680555555555589E-2</v>
      </c>
      <c r="H5" s="16">
        <v>0</v>
      </c>
      <c r="I5" s="8">
        <v>0</v>
      </c>
      <c r="J5" s="16">
        <v>0</v>
      </c>
      <c r="K5" s="8">
        <v>0</v>
      </c>
      <c r="L5" s="16">
        <v>1</v>
      </c>
      <c r="M5" s="16">
        <v>0</v>
      </c>
      <c r="N5" s="16">
        <v>0</v>
      </c>
      <c r="O5" s="16">
        <v>0</v>
      </c>
      <c r="P5" s="8">
        <v>0</v>
      </c>
      <c r="Q5" s="16">
        <v>0</v>
      </c>
      <c r="R5" s="9">
        <f>SUM(H5:Q5)</f>
        <v>1</v>
      </c>
      <c r="S5" s="56">
        <f>TIME(0,R5,0)</f>
        <v>6.9444444444444447E-4</v>
      </c>
      <c r="T5" s="46">
        <v>0</v>
      </c>
      <c r="U5" s="47">
        <f>G5+S5-T5</f>
        <v>3.4375000000000031E-2</v>
      </c>
      <c r="V5" s="48">
        <f>IF(OR(J5=AB$3,I5=AB$3),"",U5)</f>
        <v>3.4375000000000031E-2</v>
      </c>
      <c r="W5" s="49">
        <f>IF(OR(I5=AB$3,J5=AB$3),"DISC",RANK(V5,V$5:V$31670,1))</f>
        <v>7</v>
      </c>
      <c r="X5" s="70">
        <f>SUM(U5:U7)</f>
        <v>9.9027777777777798E-2</v>
      </c>
      <c r="Y5" s="78">
        <f>IF(OR(J5=AB$3,I5=AB$3,I6=AB$3,I7=AB$3,J6=AB$3,J7=AB$3),"",X5)</f>
        <v>9.9027777777777798E-2</v>
      </c>
      <c r="Z5" s="88">
        <f>IF(OR(W5="DISC",W6="DISC",W7="DISC"),"DISC",RANK(Y5,Y$5:Y$31670,1))</f>
        <v>1</v>
      </c>
    </row>
    <row r="6" spans="1:28" ht="15" customHeight="1" x14ac:dyDescent="0.25">
      <c r="A6" s="97"/>
      <c r="B6" s="33" t="s">
        <v>106</v>
      </c>
      <c r="C6" s="95"/>
      <c r="D6" s="92"/>
      <c r="E6" s="14">
        <f>F5</f>
        <v>5.451388888888889E-2</v>
      </c>
      <c r="F6" s="44">
        <v>8.3206018518518512E-2</v>
      </c>
      <c r="G6" s="20">
        <f>F6-E6</f>
        <v>2.8692129629629623E-2</v>
      </c>
      <c r="H6" s="17">
        <v>1</v>
      </c>
      <c r="I6" s="5">
        <v>0</v>
      </c>
      <c r="J6" s="17">
        <v>0</v>
      </c>
      <c r="K6" s="5">
        <v>0</v>
      </c>
      <c r="L6" s="17">
        <v>2</v>
      </c>
      <c r="M6" s="17">
        <v>0</v>
      </c>
      <c r="N6" s="17">
        <v>0</v>
      </c>
      <c r="O6" s="17">
        <v>0</v>
      </c>
      <c r="P6" s="5">
        <v>0</v>
      </c>
      <c r="Q6" s="17">
        <v>0</v>
      </c>
      <c r="R6" s="32">
        <f>SUM(H6:Q6)</f>
        <v>3</v>
      </c>
      <c r="S6" s="57">
        <f>TIME(0,R6,0)</f>
        <v>2.0833333333333333E-3</v>
      </c>
      <c r="T6" s="44">
        <v>0</v>
      </c>
      <c r="U6" s="50">
        <f>G6+S6-T6</f>
        <v>3.0775462962962956E-2</v>
      </c>
      <c r="V6" s="51">
        <f>IF(OR(J6=AB$3,I6=AB$3),"",U6)</f>
        <v>3.0775462962962956E-2</v>
      </c>
      <c r="W6" s="52">
        <f>IF(OR(I6=AB$3,J6=AB$3),"DISC",RANK(V6,V$5:V$31670,1))</f>
        <v>2</v>
      </c>
      <c r="X6" s="84"/>
      <c r="Y6" s="79"/>
      <c r="Z6" s="89"/>
    </row>
    <row r="7" spans="1:28" ht="15" customHeight="1" x14ac:dyDescent="0.25">
      <c r="A7" s="81"/>
      <c r="B7" s="33" t="s">
        <v>107</v>
      </c>
      <c r="C7" s="82"/>
      <c r="D7" s="93"/>
      <c r="E7" s="15">
        <f>F6</f>
        <v>8.3206018518518512E-2</v>
      </c>
      <c r="F7" s="45">
        <v>0.11361111111111111</v>
      </c>
      <c r="G7" s="22">
        <f>F7-E7</f>
        <v>3.0405092592592595E-2</v>
      </c>
      <c r="H7" s="18">
        <v>0</v>
      </c>
      <c r="I7" s="11">
        <v>0</v>
      </c>
      <c r="J7" s="18">
        <v>0</v>
      </c>
      <c r="K7" s="11">
        <v>0</v>
      </c>
      <c r="L7" s="18">
        <v>3</v>
      </c>
      <c r="M7" s="18">
        <v>0</v>
      </c>
      <c r="N7" s="18">
        <v>0</v>
      </c>
      <c r="O7" s="18">
        <v>2</v>
      </c>
      <c r="P7" s="11">
        <v>0</v>
      </c>
      <c r="Q7" s="18">
        <v>0</v>
      </c>
      <c r="R7" s="12">
        <f>SUM(H7:Q7)</f>
        <v>5</v>
      </c>
      <c r="S7" s="58">
        <f>TIME(0,R7,0)</f>
        <v>3.472222222222222E-3</v>
      </c>
      <c r="T7" s="45">
        <v>0</v>
      </c>
      <c r="U7" s="53">
        <f>G7+S7-T7</f>
        <v>3.3877314814814818E-2</v>
      </c>
      <c r="V7" s="54">
        <f>IF(OR(J7=AB$3,I7=AB$3),"",U7)</f>
        <v>3.3877314814814818E-2</v>
      </c>
      <c r="W7" s="55">
        <f>IF(OR(I7=AB$3,J7=AB$3),"DISC",RANK(V7,V$5:V$31670,1))</f>
        <v>5</v>
      </c>
      <c r="X7" s="90"/>
      <c r="Y7" s="80"/>
      <c r="Z7" s="87"/>
    </row>
    <row r="8" spans="1:28" ht="15" customHeight="1" x14ac:dyDescent="0.25">
      <c r="A8" s="96">
        <v>19</v>
      </c>
      <c r="B8" s="33" t="s">
        <v>95</v>
      </c>
      <c r="C8" s="94" t="s">
        <v>30</v>
      </c>
      <c r="D8" s="91">
        <v>2.6388888888888899E-2</v>
      </c>
      <c r="E8" s="13">
        <f>D8</f>
        <v>2.6388888888888899E-2</v>
      </c>
      <c r="F8" s="43">
        <v>5.6423611111111112E-2</v>
      </c>
      <c r="G8" s="21">
        <f>F8-E8</f>
        <v>3.0034722222222213E-2</v>
      </c>
      <c r="H8" s="16">
        <v>0</v>
      </c>
      <c r="I8" s="8">
        <v>0</v>
      </c>
      <c r="J8" s="16">
        <v>0</v>
      </c>
      <c r="K8" s="8">
        <v>0</v>
      </c>
      <c r="L8" s="16">
        <v>2</v>
      </c>
      <c r="M8" s="16">
        <v>0</v>
      </c>
      <c r="N8" s="16">
        <v>0</v>
      </c>
      <c r="O8" s="16">
        <v>1</v>
      </c>
      <c r="P8" s="8">
        <v>2</v>
      </c>
      <c r="Q8" s="16">
        <v>1</v>
      </c>
      <c r="R8" s="9">
        <f>SUM(H8:Q8)</f>
        <v>6</v>
      </c>
      <c r="S8" s="56">
        <f>TIME(0,R8,0)</f>
        <v>4.1666666666666666E-3</v>
      </c>
      <c r="T8" s="46">
        <v>0</v>
      </c>
      <c r="U8" s="47">
        <f>G8+S8-T8</f>
        <v>3.4201388888888878E-2</v>
      </c>
      <c r="V8" s="48">
        <f>IF(OR(J8=AB$3,I8=AB$3),"",U8)</f>
        <v>3.4201388888888878E-2</v>
      </c>
      <c r="W8" s="49">
        <f>IF(OR(I8=AB$3,J8=AB$3),"DISC",RANK(V8,V$5:V$31670,1))</f>
        <v>6</v>
      </c>
      <c r="X8" s="70">
        <f t="shared" ref="X8" si="0">SUM(U8:U10)</f>
        <v>0.10842592592592593</v>
      </c>
      <c r="Y8" s="78">
        <f>IF(OR(J8=AB$3,I8=AB$3,I9=AB$3,I10=AB$3,J9=AB$3,J10=AB$3),"",X8)</f>
        <v>0.10842592592592593</v>
      </c>
      <c r="Z8" s="88">
        <f>IF(OR(W8="DISC",W9="DISC",W10="DISC"),"DISC",RANK(Y8,Y$5:Y$31670,1))</f>
        <v>2</v>
      </c>
    </row>
    <row r="9" spans="1:28" ht="15" customHeight="1" x14ac:dyDescent="0.25">
      <c r="A9" s="97"/>
      <c r="B9" s="33" t="s">
        <v>129</v>
      </c>
      <c r="C9" s="95"/>
      <c r="D9" s="92"/>
      <c r="E9" s="14">
        <f>F8</f>
        <v>5.6423611111111112E-2</v>
      </c>
      <c r="F9" s="44">
        <v>9.5000000000000015E-2</v>
      </c>
      <c r="G9" s="20">
        <f>F9-E9</f>
        <v>3.8576388888888903E-2</v>
      </c>
      <c r="H9" s="17">
        <v>0</v>
      </c>
      <c r="I9" s="5">
        <v>0</v>
      </c>
      <c r="J9" s="17">
        <v>0</v>
      </c>
      <c r="K9" s="5">
        <v>2</v>
      </c>
      <c r="L9" s="17">
        <v>2</v>
      </c>
      <c r="M9" s="17">
        <v>1</v>
      </c>
      <c r="N9" s="17">
        <v>0</v>
      </c>
      <c r="O9" s="17">
        <v>3</v>
      </c>
      <c r="P9" s="5">
        <v>3</v>
      </c>
      <c r="Q9" s="17">
        <v>5</v>
      </c>
      <c r="R9" s="32">
        <f>SUM(H9:Q9)</f>
        <v>16</v>
      </c>
      <c r="S9" s="57">
        <f>TIME(0,R9,0)</f>
        <v>1.1111111111111112E-2</v>
      </c>
      <c r="T9" s="44">
        <v>0</v>
      </c>
      <c r="U9" s="50">
        <f>G9+S9-T9</f>
        <v>4.9687500000000016E-2</v>
      </c>
      <c r="V9" s="51">
        <f>IF(OR(J9=AB$3,I9=AB$3),"",U9)</f>
        <v>4.9687500000000016E-2</v>
      </c>
      <c r="W9" s="52">
        <f>IF(OR(I9=AB$3,J9=AB$3),"DISC",RANK(V9,V$5:V$31670,1))</f>
        <v>21</v>
      </c>
      <c r="X9" s="84"/>
      <c r="Y9" s="79"/>
      <c r="Z9" s="89"/>
    </row>
    <row r="10" spans="1:28" ht="15" customHeight="1" x14ac:dyDescent="0.25">
      <c r="A10" s="81"/>
      <c r="B10" s="33" t="s">
        <v>96</v>
      </c>
      <c r="C10" s="82"/>
      <c r="D10" s="93"/>
      <c r="E10" s="15">
        <f>F9</f>
        <v>9.5000000000000015E-2</v>
      </c>
      <c r="F10" s="45">
        <v>0.1188425925925926</v>
      </c>
      <c r="G10" s="22">
        <f>F10-E10</f>
        <v>2.3842592592592582E-2</v>
      </c>
      <c r="H10" s="18">
        <v>0</v>
      </c>
      <c r="I10" s="11">
        <v>0</v>
      </c>
      <c r="J10" s="18">
        <v>0</v>
      </c>
      <c r="K10" s="11">
        <v>0</v>
      </c>
      <c r="L10" s="18">
        <v>1</v>
      </c>
      <c r="M10" s="18">
        <v>0</v>
      </c>
      <c r="N10" s="18">
        <v>0</v>
      </c>
      <c r="O10" s="18">
        <v>0</v>
      </c>
      <c r="P10" s="11">
        <v>0</v>
      </c>
      <c r="Q10" s="18">
        <v>0</v>
      </c>
      <c r="R10" s="12">
        <f>SUM(H10:Q10)</f>
        <v>1</v>
      </c>
      <c r="S10" s="58">
        <f>TIME(0,R10,0)</f>
        <v>6.9444444444444447E-4</v>
      </c>
      <c r="T10" s="45">
        <v>0</v>
      </c>
      <c r="U10" s="53">
        <f>G10+S10-T10</f>
        <v>2.4537037037037027E-2</v>
      </c>
      <c r="V10" s="54">
        <f>IF(OR(J10=AB$3,I10=AB$3),"",U10)</f>
        <v>2.4537037037037027E-2</v>
      </c>
      <c r="W10" s="55">
        <f>IF(OR(I10=AB$3,J10=AB$3),"DISC",RANK(V10,V$5:V$31670,1))</f>
        <v>1</v>
      </c>
      <c r="X10" s="90"/>
      <c r="Y10" s="80"/>
      <c r="Z10" s="87"/>
    </row>
    <row r="11" spans="1:28" ht="15" customHeight="1" x14ac:dyDescent="0.25">
      <c r="A11" s="96">
        <v>23</v>
      </c>
      <c r="B11" s="33" t="s">
        <v>68</v>
      </c>
      <c r="C11" s="94" t="s">
        <v>54</v>
      </c>
      <c r="D11" s="91">
        <v>3.1944444444444497E-2</v>
      </c>
      <c r="E11" s="13">
        <f>D11</f>
        <v>3.1944444444444497E-2</v>
      </c>
      <c r="F11" s="43">
        <v>6.3379629629629633E-2</v>
      </c>
      <c r="G11" s="21">
        <f>F11-E11</f>
        <v>3.1435185185185135E-2</v>
      </c>
      <c r="H11" s="16">
        <v>2</v>
      </c>
      <c r="I11" s="8">
        <v>0</v>
      </c>
      <c r="J11" s="16">
        <v>0</v>
      </c>
      <c r="K11" s="8">
        <v>0</v>
      </c>
      <c r="L11" s="16">
        <v>2</v>
      </c>
      <c r="M11" s="16">
        <v>0</v>
      </c>
      <c r="N11" s="16">
        <v>0</v>
      </c>
      <c r="O11" s="16">
        <v>3</v>
      </c>
      <c r="P11" s="8">
        <v>1</v>
      </c>
      <c r="Q11" s="16">
        <v>0</v>
      </c>
      <c r="R11" s="9">
        <f>SUM(H11:Q11)</f>
        <v>8</v>
      </c>
      <c r="S11" s="56">
        <f>TIME(0,R11,0)</f>
        <v>5.5555555555555558E-3</v>
      </c>
      <c r="T11" s="46">
        <v>0</v>
      </c>
      <c r="U11" s="47">
        <f>G11+S11-T11</f>
        <v>3.6990740740740692E-2</v>
      </c>
      <c r="V11" s="51">
        <f>IF(OR(J11=AB$3,I11=AB$3),"",U11)</f>
        <v>3.6990740740740692E-2</v>
      </c>
      <c r="W11" s="49">
        <f>RANK(V11,V$5:V$31670,1)</f>
        <v>11</v>
      </c>
      <c r="X11" s="70">
        <f>SUM(U11:U13)</f>
        <v>0.11285879629629625</v>
      </c>
      <c r="Y11" s="78">
        <f>X11</f>
        <v>0.11285879629629625</v>
      </c>
      <c r="Z11" s="88">
        <f>IF(OR(W11="DISC",W12="DISC",W13="DISC"),"DISC",RANK(Y11,Y$5:Y$31670,1))</f>
        <v>3</v>
      </c>
    </row>
    <row r="12" spans="1:28" ht="15" customHeight="1" x14ac:dyDescent="0.25">
      <c r="A12" s="97"/>
      <c r="B12" s="33" t="s">
        <v>69</v>
      </c>
      <c r="C12" s="95"/>
      <c r="D12" s="92"/>
      <c r="E12" s="14">
        <f>F11</f>
        <v>6.3379629629629633E-2</v>
      </c>
      <c r="F12" s="44">
        <v>9.5069444444444443E-2</v>
      </c>
      <c r="G12" s="20">
        <f>F12-E12</f>
        <v>3.168981481481481E-2</v>
      </c>
      <c r="H12" s="17">
        <v>0</v>
      </c>
      <c r="I12" s="5">
        <v>0</v>
      </c>
      <c r="J12" s="17">
        <v>0</v>
      </c>
      <c r="K12" s="5">
        <v>0</v>
      </c>
      <c r="L12" s="17">
        <v>1</v>
      </c>
      <c r="M12" s="17">
        <v>0</v>
      </c>
      <c r="N12" s="17">
        <v>0</v>
      </c>
      <c r="O12" s="17">
        <v>0</v>
      </c>
      <c r="P12" s="5">
        <v>0</v>
      </c>
      <c r="Q12" s="17">
        <v>0</v>
      </c>
      <c r="R12" s="32">
        <f>SUM(H12:Q12)</f>
        <v>1</v>
      </c>
      <c r="S12" s="57">
        <f>TIME(0,R12,0)</f>
        <v>6.9444444444444447E-4</v>
      </c>
      <c r="T12" s="44">
        <v>0</v>
      </c>
      <c r="U12" s="50">
        <f>G12+S12-T12</f>
        <v>3.2384259259259252E-2</v>
      </c>
      <c r="V12" s="51">
        <f>IF(OR(J12=AB$3,I12=AB$3),"",U12)</f>
        <v>3.2384259259259252E-2</v>
      </c>
      <c r="W12" s="52">
        <f>IF(OR(I12=AB$3,J12=AB$3),"DISC",RANK(V12,V$5:V$31670,1))</f>
        <v>3</v>
      </c>
      <c r="X12" s="84"/>
      <c r="Y12" s="79"/>
      <c r="Z12" s="89"/>
    </row>
    <row r="13" spans="1:28" ht="15" customHeight="1" x14ac:dyDescent="0.25">
      <c r="A13" s="81"/>
      <c r="B13" s="33" t="s">
        <v>70</v>
      </c>
      <c r="C13" s="82"/>
      <c r="D13" s="93"/>
      <c r="E13" s="15">
        <f>F12</f>
        <v>9.5069444444444443E-2</v>
      </c>
      <c r="F13" s="45">
        <v>0.13716435185185186</v>
      </c>
      <c r="G13" s="22">
        <f>F13-E13</f>
        <v>4.2094907407407414E-2</v>
      </c>
      <c r="H13" s="18">
        <v>0</v>
      </c>
      <c r="I13" s="11">
        <v>0</v>
      </c>
      <c r="J13" s="18">
        <v>0</v>
      </c>
      <c r="K13" s="11">
        <v>0</v>
      </c>
      <c r="L13" s="18">
        <v>2</v>
      </c>
      <c r="M13" s="18">
        <v>0</v>
      </c>
      <c r="N13" s="18">
        <v>0</v>
      </c>
      <c r="O13" s="18">
        <v>0</v>
      </c>
      <c r="P13" s="11">
        <v>0</v>
      </c>
      <c r="Q13" s="18">
        <v>0</v>
      </c>
      <c r="R13" s="12">
        <f>SUM(H13:Q13)</f>
        <v>2</v>
      </c>
      <c r="S13" s="58">
        <f>TIME(0,R13,0)</f>
        <v>1.3888888888888889E-3</v>
      </c>
      <c r="T13" s="45">
        <v>0</v>
      </c>
      <c r="U13" s="53">
        <f>G13+S13-T13</f>
        <v>4.3483796296296305E-2</v>
      </c>
      <c r="V13" s="54">
        <f>IF(OR(J13=AB$3,I13=AB$3),"",U13)</f>
        <v>4.3483796296296305E-2</v>
      </c>
      <c r="W13" s="55">
        <f>IF(OR(I13=AB$3,J13=AB$3),"DISC",RANK(V13,V$5:V$31670,1))</f>
        <v>18</v>
      </c>
      <c r="X13" s="90"/>
      <c r="Y13" s="80"/>
      <c r="Z13" s="87"/>
    </row>
    <row r="14" spans="1:28" ht="15" customHeight="1" x14ac:dyDescent="0.25">
      <c r="A14" s="75">
        <v>7</v>
      </c>
      <c r="B14" s="33" t="s">
        <v>121</v>
      </c>
      <c r="C14" s="76" t="s">
        <v>32</v>
      </c>
      <c r="D14" s="74">
        <v>9.7222222222222206E-3</v>
      </c>
      <c r="E14" s="13">
        <f>D14</f>
        <v>9.7222222222222206E-3</v>
      </c>
      <c r="F14" s="43">
        <v>4.2581018518518525E-2</v>
      </c>
      <c r="G14" s="21">
        <f t="shared" ref="G14:G22" si="1">F14-E14</f>
        <v>3.2858796296296303E-2</v>
      </c>
      <c r="H14" s="16">
        <v>0</v>
      </c>
      <c r="I14" s="8">
        <v>0</v>
      </c>
      <c r="J14" s="16">
        <v>0</v>
      </c>
      <c r="K14" s="8">
        <v>0</v>
      </c>
      <c r="L14" s="16">
        <v>1</v>
      </c>
      <c r="M14" s="16">
        <v>0</v>
      </c>
      <c r="N14" s="16">
        <v>0</v>
      </c>
      <c r="O14" s="16">
        <v>0</v>
      </c>
      <c r="P14" s="8">
        <v>0</v>
      </c>
      <c r="Q14" s="16">
        <v>0</v>
      </c>
      <c r="R14" s="9">
        <f t="shared" ref="R14:R22" si="2">SUM(H14:Q14)</f>
        <v>1</v>
      </c>
      <c r="S14" s="56">
        <f t="shared" ref="S14:S22" si="3">TIME(0,R14,0)</f>
        <v>6.9444444444444447E-4</v>
      </c>
      <c r="T14" s="46">
        <v>0</v>
      </c>
      <c r="U14" s="47">
        <f t="shared" ref="U14:U22" si="4">G14+S14-T14</f>
        <v>3.3553240740740745E-2</v>
      </c>
      <c r="V14" s="48">
        <f>IF(OR(J14=AB$3,I14=AB$3),"",U14)</f>
        <v>3.3553240740740745E-2</v>
      </c>
      <c r="W14" s="49">
        <f>IF(OR(I14=AB$3,J14=AB$3),"DISC",RANK(V14,V$5:V$31670,1))</f>
        <v>4</v>
      </c>
      <c r="X14" s="70">
        <f t="shared" ref="X14" si="5">SUM(U14:U16)</f>
        <v>0.11299768518518517</v>
      </c>
      <c r="Y14" s="78">
        <f>IF(OR(J14=AB$3,I14=AB$3,I15=AB$3,I16=AB$3,J15=AB$3,J16=AB$3),"",X14)</f>
        <v>0.11299768518518517</v>
      </c>
      <c r="Z14" s="68">
        <f>IF(OR(W14="DISC",W15="DISC",W16="DISC"),"DISC",RANK(Y14,Y$5:Y$31670,1))</f>
        <v>4</v>
      </c>
    </row>
    <row r="15" spans="1:28" ht="15" customHeight="1" x14ac:dyDescent="0.25">
      <c r="A15" s="75"/>
      <c r="B15" s="33" t="s">
        <v>122</v>
      </c>
      <c r="C15" s="76"/>
      <c r="D15" s="74"/>
      <c r="E15" s="14">
        <f t="shared" ref="E15:E16" si="6">F14</f>
        <v>4.2581018518518525E-2</v>
      </c>
      <c r="F15" s="44">
        <v>7.9965277777777774E-2</v>
      </c>
      <c r="G15" s="20">
        <f t="shared" si="1"/>
        <v>3.7384259259259249E-2</v>
      </c>
      <c r="H15" s="17">
        <v>2</v>
      </c>
      <c r="I15" s="5">
        <v>0</v>
      </c>
      <c r="J15" s="17">
        <v>0</v>
      </c>
      <c r="K15" s="5">
        <v>0</v>
      </c>
      <c r="L15" s="17">
        <v>3</v>
      </c>
      <c r="M15" s="17">
        <v>0</v>
      </c>
      <c r="N15" s="17">
        <v>0</v>
      </c>
      <c r="O15" s="17">
        <v>5</v>
      </c>
      <c r="P15" s="5">
        <v>1</v>
      </c>
      <c r="Q15" s="17">
        <v>0</v>
      </c>
      <c r="R15" s="32">
        <f t="shared" si="2"/>
        <v>11</v>
      </c>
      <c r="S15" s="57">
        <f t="shared" si="3"/>
        <v>7.6388888888888886E-3</v>
      </c>
      <c r="T15" s="44">
        <v>0</v>
      </c>
      <c r="U15" s="50">
        <f t="shared" si="4"/>
        <v>4.5023148148148139E-2</v>
      </c>
      <c r="V15" s="51">
        <f>IF(OR(J15=AB$3,I15=AB$3),"",U15)</f>
        <v>4.5023148148148139E-2</v>
      </c>
      <c r="W15" s="52">
        <f>IF(OR(I15=AB$3,J15=AB$3),"DISC",RANK(V15,V$5:V$31670,1))</f>
        <v>20</v>
      </c>
      <c r="X15" s="71"/>
      <c r="Y15" s="79"/>
      <c r="Z15" s="69"/>
    </row>
    <row r="16" spans="1:28" ht="15" customHeight="1" x14ac:dyDescent="0.25">
      <c r="A16" s="75"/>
      <c r="B16" s="33" t="s">
        <v>123</v>
      </c>
      <c r="C16" s="76"/>
      <c r="D16" s="74"/>
      <c r="E16" s="15">
        <f t="shared" si="6"/>
        <v>7.9965277777777774E-2</v>
      </c>
      <c r="F16" s="45">
        <v>0.11021990740740741</v>
      </c>
      <c r="G16" s="22">
        <f t="shared" si="1"/>
        <v>3.0254629629629631E-2</v>
      </c>
      <c r="H16" s="18">
        <v>0</v>
      </c>
      <c r="I16" s="11">
        <v>0</v>
      </c>
      <c r="J16" s="18">
        <v>0</v>
      </c>
      <c r="K16" s="11">
        <v>0</v>
      </c>
      <c r="L16" s="18">
        <v>2</v>
      </c>
      <c r="M16" s="18">
        <v>0</v>
      </c>
      <c r="N16" s="18">
        <v>0</v>
      </c>
      <c r="O16" s="18">
        <v>1</v>
      </c>
      <c r="P16" s="11">
        <v>1</v>
      </c>
      <c r="Q16" s="18">
        <v>2</v>
      </c>
      <c r="R16" s="12">
        <f t="shared" si="2"/>
        <v>6</v>
      </c>
      <c r="S16" s="58">
        <f t="shared" si="3"/>
        <v>4.1666666666666666E-3</v>
      </c>
      <c r="T16" s="45">
        <v>0</v>
      </c>
      <c r="U16" s="53">
        <f t="shared" si="4"/>
        <v>3.4421296296296297E-2</v>
      </c>
      <c r="V16" s="54">
        <f>IF(OR(J16=AB$3,I16=AB$3),"",U16)</f>
        <v>3.4421296296296297E-2</v>
      </c>
      <c r="W16" s="55">
        <f>IF(OR(I16=AB$3,J16=AB$3),"DISC",RANK(V16,V$5:V$31670,1))</f>
        <v>8</v>
      </c>
      <c r="X16" s="72"/>
      <c r="Y16" s="80"/>
      <c r="Z16" s="69"/>
    </row>
    <row r="17" spans="1:26" ht="15" customHeight="1" x14ac:dyDescent="0.25">
      <c r="A17" s="75">
        <v>11</v>
      </c>
      <c r="B17" s="33" t="s">
        <v>120</v>
      </c>
      <c r="C17" s="76" t="s">
        <v>115</v>
      </c>
      <c r="D17" s="74">
        <v>1.52777777777778E-2</v>
      </c>
      <c r="E17" s="13">
        <f>D17</f>
        <v>1.52777777777778E-2</v>
      </c>
      <c r="F17" s="43">
        <v>4.5462962962962962E-2</v>
      </c>
      <c r="G17" s="21">
        <f t="shared" si="1"/>
        <v>3.0185185185185162E-2</v>
      </c>
      <c r="H17" s="16">
        <v>2</v>
      </c>
      <c r="I17" s="8">
        <v>0</v>
      </c>
      <c r="J17" s="16">
        <v>0</v>
      </c>
      <c r="K17" s="8">
        <v>2</v>
      </c>
      <c r="L17" s="16">
        <v>3</v>
      </c>
      <c r="M17" s="16">
        <v>0</v>
      </c>
      <c r="N17" s="16">
        <v>0</v>
      </c>
      <c r="O17" s="16">
        <v>0</v>
      </c>
      <c r="P17" s="8">
        <v>1</v>
      </c>
      <c r="Q17" s="16">
        <v>0</v>
      </c>
      <c r="R17" s="9">
        <f t="shared" si="2"/>
        <v>8</v>
      </c>
      <c r="S17" s="56">
        <f t="shared" si="3"/>
        <v>5.5555555555555558E-3</v>
      </c>
      <c r="T17" s="46">
        <v>0</v>
      </c>
      <c r="U17" s="47">
        <f t="shared" si="4"/>
        <v>3.5740740740740719E-2</v>
      </c>
      <c r="V17" s="48">
        <f>IF(OR(J17=AB$3,I17=AB$3),"",U17)</f>
        <v>3.5740740740740719E-2</v>
      </c>
      <c r="W17" s="49">
        <f>IF(OR(I17=AB$3,J17=AB$3),"DISC",RANK(V17,V$5:V$31670,1))</f>
        <v>9</v>
      </c>
      <c r="X17" s="70">
        <f t="shared" ref="X17" si="7">SUM(U17:U19)</f>
        <v>0.11531249999999998</v>
      </c>
      <c r="Y17" s="78">
        <f>IF(OR(J17=AB$3,I17=AB$3,I18=AB$3,I19=AB$3,J18=AB$3,J19=AB$3),"",X17)</f>
        <v>0.11531249999999998</v>
      </c>
      <c r="Z17" s="68">
        <f>IF(OR(W17="DISC",W18="DISC",W19="DISC"),"DISC",RANK(Y17,Y$5:Y$31670,1))</f>
        <v>5</v>
      </c>
    </row>
    <row r="18" spans="1:26" ht="15" customHeight="1" x14ac:dyDescent="0.25">
      <c r="A18" s="75"/>
      <c r="B18" s="33" t="s">
        <v>128</v>
      </c>
      <c r="C18" s="76"/>
      <c r="D18" s="74"/>
      <c r="E18" s="14">
        <f t="shared" ref="E18:E19" si="8">F17</f>
        <v>4.5462962962962962E-2</v>
      </c>
      <c r="F18" s="44">
        <v>8.2777777777777783E-2</v>
      </c>
      <c r="G18" s="20">
        <f t="shared" si="1"/>
        <v>3.7314814814814821E-2</v>
      </c>
      <c r="H18" s="17">
        <v>2</v>
      </c>
      <c r="I18" s="5">
        <v>0</v>
      </c>
      <c r="J18" s="17">
        <v>0</v>
      </c>
      <c r="K18" s="5">
        <v>0</v>
      </c>
      <c r="L18" s="17">
        <v>3</v>
      </c>
      <c r="M18" s="17">
        <v>0</v>
      </c>
      <c r="N18" s="17">
        <v>0</v>
      </c>
      <c r="O18" s="17">
        <v>0</v>
      </c>
      <c r="P18" s="5">
        <v>1</v>
      </c>
      <c r="Q18" s="17">
        <v>1</v>
      </c>
      <c r="R18" s="32">
        <f t="shared" si="2"/>
        <v>7</v>
      </c>
      <c r="S18" s="57">
        <f t="shared" si="3"/>
        <v>4.8611111111111112E-3</v>
      </c>
      <c r="T18" s="44">
        <v>0</v>
      </c>
      <c r="U18" s="50">
        <f t="shared" si="4"/>
        <v>4.2175925925925936E-2</v>
      </c>
      <c r="V18" s="51">
        <f>IF(OR(J18=AB$3,I18=AB$3),"",U18)</f>
        <v>4.2175925925925936E-2</v>
      </c>
      <c r="W18" s="52">
        <f>IF(OR(I18=AB$3,J18=AB$3),"DISC",RANK(V18,V$5:V$31670,1))</f>
        <v>16</v>
      </c>
      <c r="X18" s="71"/>
      <c r="Y18" s="79"/>
      <c r="Z18" s="69"/>
    </row>
    <row r="19" spans="1:26" ht="15" customHeight="1" x14ac:dyDescent="0.25">
      <c r="A19" s="75"/>
      <c r="B19" s="33" t="s">
        <v>119</v>
      </c>
      <c r="C19" s="76"/>
      <c r="D19" s="74"/>
      <c r="E19" s="15">
        <f t="shared" si="8"/>
        <v>8.2777777777777783E-2</v>
      </c>
      <c r="F19" s="45">
        <v>0.11600694444444444</v>
      </c>
      <c r="G19" s="22">
        <f t="shared" si="1"/>
        <v>3.3229166666666657E-2</v>
      </c>
      <c r="H19" s="18">
        <v>1</v>
      </c>
      <c r="I19" s="11">
        <v>0</v>
      </c>
      <c r="J19" s="18">
        <v>0</v>
      </c>
      <c r="K19" s="11">
        <v>2</v>
      </c>
      <c r="L19" s="18">
        <v>3</v>
      </c>
      <c r="M19" s="18">
        <v>0</v>
      </c>
      <c r="N19" s="18">
        <v>0</v>
      </c>
      <c r="O19" s="18">
        <v>0</v>
      </c>
      <c r="P19" s="11">
        <v>0</v>
      </c>
      <c r="Q19" s="18">
        <v>0</v>
      </c>
      <c r="R19" s="12">
        <f t="shared" si="2"/>
        <v>6</v>
      </c>
      <c r="S19" s="58">
        <f t="shared" si="3"/>
        <v>4.1666666666666666E-3</v>
      </c>
      <c r="T19" s="45">
        <v>0</v>
      </c>
      <c r="U19" s="53">
        <f t="shared" si="4"/>
        <v>3.7395833333333323E-2</v>
      </c>
      <c r="V19" s="54">
        <f>IF(OR(J19=AB$3,I19=AB$3),"",U19)</f>
        <v>3.7395833333333323E-2</v>
      </c>
      <c r="W19" s="55">
        <f>IF(OR(I19=AB$3,J19=AB$3),"DISC",RANK(V19,V$5:V$31670,1))</f>
        <v>12</v>
      </c>
      <c r="X19" s="72"/>
      <c r="Y19" s="80"/>
      <c r="Z19" s="69"/>
    </row>
    <row r="20" spans="1:26" ht="15" customHeight="1" x14ac:dyDescent="0.25">
      <c r="A20" s="75">
        <v>27</v>
      </c>
      <c r="B20" s="33" t="s">
        <v>45</v>
      </c>
      <c r="C20" s="76" t="s">
        <v>55</v>
      </c>
      <c r="D20" s="74">
        <v>3.7499999999999999E-2</v>
      </c>
      <c r="E20" s="13">
        <f>D20</f>
        <v>3.7499999999999999E-2</v>
      </c>
      <c r="F20" s="43">
        <v>7.6180555555555557E-2</v>
      </c>
      <c r="G20" s="21">
        <f t="shared" si="1"/>
        <v>3.8680555555555558E-2</v>
      </c>
      <c r="H20" s="16">
        <v>2</v>
      </c>
      <c r="I20" s="8">
        <v>0</v>
      </c>
      <c r="J20" s="16">
        <v>0</v>
      </c>
      <c r="K20" s="8">
        <v>0</v>
      </c>
      <c r="L20" s="16">
        <v>3</v>
      </c>
      <c r="M20" s="16">
        <v>0</v>
      </c>
      <c r="N20" s="16">
        <v>0</v>
      </c>
      <c r="O20" s="16">
        <v>0</v>
      </c>
      <c r="P20" s="8">
        <v>2</v>
      </c>
      <c r="Q20" s="16">
        <v>0</v>
      </c>
      <c r="R20" s="9">
        <f t="shared" si="2"/>
        <v>7</v>
      </c>
      <c r="S20" s="56">
        <f t="shared" si="3"/>
        <v>4.8611111111111112E-3</v>
      </c>
      <c r="T20" s="46">
        <v>0</v>
      </c>
      <c r="U20" s="47">
        <f t="shared" si="4"/>
        <v>4.3541666666666673E-2</v>
      </c>
      <c r="V20" s="48">
        <f>IF(OR(J20=AB$3,I20=AB$3),"",U20)</f>
        <v>4.3541666666666673E-2</v>
      </c>
      <c r="W20" s="49">
        <f>IF(OR(I20=AB$3,J20=AB$3),"DISC",RANK(V20,V$5:V$31670,1))</f>
        <v>19</v>
      </c>
      <c r="X20" s="70">
        <f t="shared" ref="X20" si="9">SUM(U20:U22)</f>
        <v>0.1189236111111111</v>
      </c>
      <c r="Y20" s="78">
        <f>IF(OR(J20=AB$3,I20=AB$3,I21=AB$3,I22=AB$3,J21=AB$3,J22=AB$3),"",X20)</f>
        <v>0.1189236111111111</v>
      </c>
      <c r="Z20" s="68">
        <f>IF(OR(W20="DISC",W21="DISC",W22="DISC"),"DISC",RANK(Y20,Y$5:Y$31670,1))</f>
        <v>6</v>
      </c>
    </row>
    <row r="21" spans="1:26" ht="15" customHeight="1" x14ac:dyDescent="0.25">
      <c r="A21" s="75"/>
      <c r="B21" s="33" t="s">
        <v>46</v>
      </c>
      <c r="C21" s="76"/>
      <c r="D21" s="74"/>
      <c r="E21" s="14">
        <f>F20</f>
        <v>7.6180555555555557E-2</v>
      </c>
      <c r="F21" s="44">
        <v>0.10940972222222223</v>
      </c>
      <c r="G21" s="20">
        <f t="shared" si="1"/>
        <v>3.3229166666666671E-2</v>
      </c>
      <c r="H21" s="17">
        <v>0</v>
      </c>
      <c r="I21" s="5">
        <v>0</v>
      </c>
      <c r="J21" s="17">
        <v>0</v>
      </c>
      <c r="K21" s="5">
        <v>0</v>
      </c>
      <c r="L21" s="17">
        <v>3</v>
      </c>
      <c r="M21" s="17">
        <v>0</v>
      </c>
      <c r="N21" s="17">
        <v>0</v>
      </c>
      <c r="O21" s="17">
        <v>0</v>
      </c>
      <c r="P21" s="5">
        <v>1</v>
      </c>
      <c r="Q21" s="17">
        <v>0</v>
      </c>
      <c r="R21" s="32">
        <f t="shared" si="2"/>
        <v>4</v>
      </c>
      <c r="S21" s="57">
        <f t="shared" si="3"/>
        <v>2.7777777777777779E-3</v>
      </c>
      <c r="T21" s="44">
        <v>0</v>
      </c>
      <c r="U21" s="50">
        <f t="shared" si="4"/>
        <v>3.6006944444444446E-2</v>
      </c>
      <c r="V21" s="51">
        <f>IF(OR(J21=AB$3,I21=AB$3),"",U21)</f>
        <v>3.6006944444444446E-2</v>
      </c>
      <c r="W21" s="52">
        <f>IF(OR(I21=AB$3,J21=AB$3),"DISC",RANK(V21,V$5:V$31670,1))</f>
        <v>10</v>
      </c>
      <c r="X21" s="71"/>
      <c r="Y21" s="79"/>
      <c r="Z21" s="69"/>
    </row>
    <row r="22" spans="1:26" ht="15" customHeight="1" x14ac:dyDescent="0.25">
      <c r="A22" s="75"/>
      <c r="B22" s="33" t="s">
        <v>47</v>
      </c>
      <c r="C22" s="76"/>
      <c r="D22" s="74"/>
      <c r="E22" s="15">
        <f>F21</f>
        <v>0.10940972222222223</v>
      </c>
      <c r="F22" s="45">
        <v>0.14809027777777778</v>
      </c>
      <c r="G22" s="22">
        <f t="shared" si="1"/>
        <v>3.8680555555555551E-2</v>
      </c>
      <c r="H22" s="18">
        <v>1</v>
      </c>
      <c r="I22" s="11">
        <v>0</v>
      </c>
      <c r="J22" s="18">
        <v>0</v>
      </c>
      <c r="K22" s="11">
        <v>0</v>
      </c>
      <c r="L22" s="18">
        <v>0</v>
      </c>
      <c r="M22" s="18">
        <v>0</v>
      </c>
      <c r="N22" s="18">
        <v>0</v>
      </c>
      <c r="O22" s="18">
        <v>0</v>
      </c>
      <c r="P22" s="11">
        <v>0</v>
      </c>
      <c r="Q22" s="18">
        <v>0</v>
      </c>
      <c r="R22" s="12">
        <f t="shared" si="2"/>
        <v>1</v>
      </c>
      <c r="S22" s="58">
        <f t="shared" si="3"/>
        <v>6.9444444444444447E-4</v>
      </c>
      <c r="T22" s="45">
        <v>0</v>
      </c>
      <c r="U22" s="53">
        <f t="shared" si="4"/>
        <v>3.9374999999999993E-2</v>
      </c>
      <c r="V22" s="54">
        <f>IF(OR(J22=AB$3,I22=AB$3),"",U22)</f>
        <v>3.9374999999999993E-2</v>
      </c>
      <c r="W22" s="55">
        <f>IF(OR(I22=AB$3,J22=AB$3),"DISC",RANK(V22,V$5:V$31670,1))</f>
        <v>13</v>
      </c>
      <c r="X22" s="72"/>
      <c r="Y22" s="80"/>
      <c r="Z22" s="69"/>
    </row>
    <row r="23" spans="1:26" ht="15" customHeight="1" x14ac:dyDescent="0.25">
      <c r="A23" s="75">
        <v>3</v>
      </c>
      <c r="B23" s="33" t="s">
        <v>71</v>
      </c>
      <c r="C23" s="76" t="s">
        <v>54</v>
      </c>
      <c r="D23" s="74">
        <v>4.1666666666666701E-3</v>
      </c>
      <c r="E23" s="13">
        <f>D23</f>
        <v>4.1666666666666701E-3</v>
      </c>
      <c r="F23" s="43">
        <v>4.2615740740740739E-2</v>
      </c>
      <c r="G23" s="21">
        <f>F23-E23</f>
        <v>3.8449074074074066E-2</v>
      </c>
      <c r="H23" s="16">
        <v>0</v>
      </c>
      <c r="I23" s="8">
        <v>0</v>
      </c>
      <c r="J23" s="16">
        <v>0</v>
      </c>
      <c r="K23" s="8">
        <v>0</v>
      </c>
      <c r="L23" s="16">
        <v>2</v>
      </c>
      <c r="M23" s="16">
        <v>0</v>
      </c>
      <c r="N23" s="16">
        <v>0</v>
      </c>
      <c r="O23" s="16">
        <v>1</v>
      </c>
      <c r="P23" s="8">
        <v>2</v>
      </c>
      <c r="Q23" s="16">
        <v>1</v>
      </c>
      <c r="R23" s="9">
        <f>SUM(H23:Q23)</f>
        <v>6</v>
      </c>
      <c r="S23" s="56">
        <f>TIME(0,R23,0)</f>
        <v>4.1666666666666666E-3</v>
      </c>
      <c r="T23" s="46">
        <v>0</v>
      </c>
      <c r="U23" s="47">
        <f>G23+S23-T23</f>
        <v>4.2615740740740732E-2</v>
      </c>
      <c r="V23" s="48">
        <f>IF(OR(J23=AB$3,I23=AB$3),"",U23)</f>
        <v>4.2615740740740732E-2</v>
      </c>
      <c r="W23" s="49">
        <f>IF(OR(I23=AB$3,J23=AB$3),"DISC",RANK(V23,V$5:V$31670,1))</f>
        <v>17</v>
      </c>
      <c r="X23" s="70">
        <f t="shared" ref="X23" si="10">SUM(U23:U25)</f>
        <v>0.12305555555555556</v>
      </c>
      <c r="Y23" s="78">
        <f>IF(OR(J23=AB$3,I23=AB$3,I24=AB$3,I25=AB$3,J24=AB$3,J25=AB$3),"",X23)</f>
        <v>0.12305555555555556</v>
      </c>
      <c r="Z23" s="68">
        <f>IF(OR(W23="DISC",W24="DISC",W25="DISC"),"DISC",RANK(Y23,Y$5:Y$31670,1))</f>
        <v>7</v>
      </c>
    </row>
    <row r="24" spans="1:26" ht="15" customHeight="1" x14ac:dyDescent="0.25">
      <c r="A24" s="75"/>
      <c r="B24" s="33" t="s">
        <v>72</v>
      </c>
      <c r="C24" s="76"/>
      <c r="D24" s="74"/>
      <c r="E24" s="14">
        <f t="shared" ref="E24:E25" si="11">F23</f>
        <v>4.2615740740740739E-2</v>
      </c>
      <c r="F24" s="44">
        <v>7.9907407407407413E-2</v>
      </c>
      <c r="G24" s="20">
        <f>F24-E24</f>
        <v>3.7291666666666674E-2</v>
      </c>
      <c r="H24" s="17">
        <v>2</v>
      </c>
      <c r="I24" s="5">
        <v>0</v>
      </c>
      <c r="J24" s="17">
        <v>0</v>
      </c>
      <c r="K24" s="5">
        <v>0</v>
      </c>
      <c r="L24" s="17">
        <v>2</v>
      </c>
      <c r="M24" s="17">
        <v>0</v>
      </c>
      <c r="N24" s="17">
        <v>0</v>
      </c>
      <c r="O24" s="17">
        <v>0</v>
      </c>
      <c r="P24" s="5">
        <v>1</v>
      </c>
      <c r="Q24" s="17">
        <v>0</v>
      </c>
      <c r="R24" s="32">
        <f>SUM(H24:Q24)</f>
        <v>5</v>
      </c>
      <c r="S24" s="57">
        <f>TIME(0,R24,0)</f>
        <v>3.472222222222222E-3</v>
      </c>
      <c r="T24" s="44">
        <v>0</v>
      </c>
      <c r="U24" s="50">
        <f>G24+S24-T24</f>
        <v>4.0763888888888898E-2</v>
      </c>
      <c r="V24" s="51">
        <f>IF(OR(J24=AB$3,I24=AB$3),"",U24)</f>
        <v>4.0763888888888898E-2</v>
      </c>
      <c r="W24" s="52">
        <f>IF(OR(I24=AB$3,J24=AB$3),"DISC",RANK(V24,V$5:V$31670,1))</f>
        <v>15</v>
      </c>
      <c r="X24" s="71"/>
      <c r="Y24" s="79"/>
      <c r="Z24" s="69"/>
    </row>
    <row r="25" spans="1:26" ht="15" customHeight="1" x14ac:dyDescent="0.25">
      <c r="A25" s="75"/>
      <c r="B25" s="33" t="s">
        <v>73</v>
      </c>
      <c r="C25" s="76"/>
      <c r="D25" s="74"/>
      <c r="E25" s="15">
        <f t="shared" si="11"/>
        <v>7.9907407407407413E-2</v>
      </c>
      <c r="F25" s="45">
        <v>0.11680555555555555</v>
      </c>
      <c r="G25" s="22">
        <f>F25-E25</f>
        <v>3.6898148148148138E-2</v>
      </c>
      <c r="H25" s="18">
        <v>2</v>
      </c>
      <c r="I25" s="11">
        <v>0</v>
      </c>
      <c r="J25" s="18">
        <v>0</v>
      </c>
      <c r="K25" s="11">
        <v>0</v>
      </c>
      <c r="L25" s="18">
        <v>1</v>
      </c>
      <c r="M25" s="18">
        <v>0</v>
      </c>
      <c r="N25" s="18">
        <v>0</v>
      </c>
      <c r="O25" s="18">
        <v>1</v>
      </c>
      <c r="P25" s="11">
        <v>0</v>
      </c>
      <c r="Q25" s="18">
        <v>0</v>
      </c>
      <c r="R25" s="12">
        <f>SUM(H25:Q25)</f>
        <v>4</v>
      </c>
      <c r="S25" s="58">
        <f>TIME(0,R25,0)</f>
        <v>2.7777777777777779E-3</v>
      </c>
      <c r="T25" s="45">
        <v>0</v>
      </c>
      <c r="U25" s="53">
        <f>G25+S25-T25</f>
        <v>3.9675925925925913E-2</v>
      </c>
      <c r="V25" s="54">
        <f>IF(OR(J25=AB$3,I25=AB$3),"",U25)</f>
        <v>3.9675925925925913E-2</v>
      </c>
      <c r="W25" s="55">
        <f>IF(OR(I25=AB$3,J25=AB$3),"DISC",RANK(V25,V$5:V$31670,1))</f>
        <v>14</v>
      </c>
      <c r="X25" s="72"/>
      <c r="Y25" s="80"/>
      <c r="Z25" s="69"/>
    </row>
  </sheetData>
  <mergeCells count="66">
    <mergeCell ref="X2:X4"/>
    <mergeCell ref="R3:R4"/>
    <mergeCell ref="A2:A4"/>
    <mergeCell ref="C2:C4"/>
    <mergeCell ref="D2:D4"/>
    <mergeCell ref="E2:E4"/>
    <mergeCell ref="F2:F4"/>
    <mergeCell ref="G2:G4"/>
    <mergeCell ref="Z23:Z25"/>
    <mergeCell ref="Z2:Z4"/>
    <mergeCell ref="B3:B4"/>
    <mergeCell ref="H3:H4"/>
    <mergeCell ref="I3:I4"/>
    <mergeCell ref="J3:J4"/>
    <mergeCell ref="K3:K4"/>
    <mergeCell ref="L3:M3"/>
    <mergeCell ref="O3:O4"/>
    <mergeCell ref="P3:P4"/>
    <mergeCell ref="Q3:Q4"/>
    <mergeCell ref="H2:R2"/>
    <mergeCell ref="S2:S4"/>
    <mergeCell ref="T2:T4"/>
    <mergeCell ref="U2:U4"/>
    <mergeCell ref="W2:W4"/>
    <mergeCell ref="A23:A25"/>
    <mergeCell ref="C23:C25"/>
    <mergeCell ref="D23:D25"/>
    <mergeCell ref="X23:X25"/>
    <mergeCell ref="Y23:Y25"/>
    <mergeCell ref="Z17:Z19"/>
    <mergeCell ref="A14:A16"/>
    <mergeCell ref="C14:C16"/>
    <mergeCell ref="D14:D16"/>
    <mergeCell ref="X14:X16"/>
    <mergeCell ref="Y14:Y16"/>
    <mergeCell ref="Z14:Z16"/>
    <mergeCell ref="A17:A19"/>
    <mergeCell ref="C17:C19"/>
    <mergeCell ref="D17:D19"/>
    <mergeCell ref="X17:X19"/>
    <mergeCell ref="Y17:Y19"/>
    <mergeCell ref="D5:D7"/>
    <mergeCell ref="X5:X7"/>
    <mergeCell ref="Y5:Y7"/>
    <mergeCell ref="Z5:Z7"/>
    <mergeCell ref="A8:A10"/>
    <mergeCell ref="C8:C10"/>
    <mergeCell ref="D8:D10"/>
    <mergeCell ref="X8:X10"/>
    <mergeCell ref="Y8:Y10"/>
    <mergeCell ref="A1:Z1"/>
    <mergeCell ref="Z20:Z22"/>
    <mergeCell ref="A11:A13"/>
    <mergeCell ref="C11:C13"/>
    <mergeCell ref="D11:D13"/>
    <mergeCell ref="X11:X13"/>
    <mergeCell ref="Y11:Y13"/>
    <mergeCell ref="Z11:Z13"/>
    <mergeCell ref="A20:A22"/>
    <mergeCell ref="C20:C22"/>
    <mergeCell ref="D20:D22"/>
    <mergeCell ref="X20:X22"/>
    <mergeCell ref="Y20:Y22"/>
    <mergeCell ref="Z8:Z10"/>
    <mergeCell ref="A5:A7"/>
    <mergeCell ref="C5:C7"/>
  </mergeCells>
  <dataValidations count="4">
    <dataValidation type="time" operator="greaterThanOrEqual" allowBlank="1" showInputMessage="1" showErrorMessage="1" sqref="D5:D25 T5:T25">
      <formula1>0</formula1>
    </dataValidation>
    <dataValidation type="whole" operator="greaterThanOrEqual" allowBlank="1" showInputMessage="1" showErrorMessage="1" sqref="H5:H25 K5:Q25">
      <formula1>0</formula1>
    </dataValidation>
    <dataValidation type="time" operator="greaterThanOrEqual" allowBlank="1" showInputMessage="1" showErrorMessage="1" prompt="čas jednotlivce v cíli" sqref="F5:F25">
      <formula1>E5</formula1>
    </dataValidation>
    <dataValidation type="list" operator="greaterThanOrEqual" allowBlank="1" showInputMessage="1" showErrorMessage="1" sqref="I5:J25">
      <formula1>$AB$2:$AB$3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Normal="100" workbookViewId="0">
      <selection sqref="A1:Z1"/>
    </sheetView>
  </sheetViews>
  <sheetFormatPr defaultColWidth="9.125" defaultRowHeight="15" x14ac:dyDescent="0.25"/>
  <cols>
    <col min="1" max="1" width="5" style="4" customWidth="1"/>
    <col min="2" max="2" width="24" style="2" customWidth="1"/>
    <col min="3" max="3" width="10.75" style="30" customWidth="1"/>
    <col min="4" max="4" width="8" style="2" hidden="1" customWidth="1"/>
    <col min="5" max="5" width="8" style="2" customWidth="1"/>
    <col min="6" max="6" width="7.625" style="2" customWidth="1"/>
    <col min="7" max="7" width="7.125" style="2" customWidth="1"/>
    <col min="8" max="8" width="2" style="2" bestFit="1" customWidth="1"/>
    <col min="9" max="9" width="2.125" style="2" bestFit="1" customWidth="1"/>
    <col min="10" max="10" width="1.875" style="2" bestFit="1" customWidth="1"/>
    <col min="11" max="11" width="2.125" style="2" bestFit="1" customWidth="1"/>
    <col min="12" max="13" width="1.875" style="2" bestFit="1" customWidth="1"/>
    <col min="14" max="14" width="1.875" style="2" customWidth="1"/>
    <col min="15" max="15" width="2.75" style="2" bestFit="1" customWidth="1"/>
    <col min="16" max="16" width="2.625" style="2" customWidth="1"/>
    <col min="17" max="17" width="3.625" style="2" bestFit="1" customWidth="1"/>
    <col min="18" max="18" width="5.375" style="2" hidden="1" customWidth="1"/>
    <col min="19" max="19" width="7.125" style="28" customWidth="1"/>
    <col min="20" max="20" width="7.25" style="2" bestFit="1" customWidth="1"/>
    <col min="21" max="21" width="8.75" style="31" customWidth="1"/>
    <col min="22" max="22" width="8.75" style="2" hidden="1" customWidth="1"/>
    <col min="23" max="23" width="8.25" style="2" customWidth="1"/>
    <col min="24" max="24" width="11.75" style="2" customWidth="1"/>
    <col min="25" max="25" width="4.625" style="2" hidden="1" customWidth="1"/>
    <col min="26" max="26" width="8.25" style="2" customWidth="1"/>
    <col min="27" max="16384" width="9.125" style="2"/>
  </cols>
  <sheetData>
    <row r="1" spans="1:28" x14ac:dyDescent="0.25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8" ht="15" customHeight="1" x14ac:dyDescent="0.25">
      <c r="A2" s="65" t="s">
        <v>0</v>
      </c>
      <c r="B2" s="38" t="s">
        <v>1</v>
      </c>
      <c r="C2" s="65" t="s">
        <v>2</v>
      </c>
      <c r="D2" s="65" t="s">
        <v>17</v>
      </c>
      <c r="E2" s="65" t="s">
        <v>15</v>
      </c>
      <c r="F2" s="64" t="s">
        <v>6</v>
      </c>
      <c r="G2" s="65" t="s">
        <v>7</v>
      </c>
      <c r="H2" s="77" t="s">
        <v>8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64" t="s">
        <v>28</v>
      </c>
      <c r="T2" s="63" t="s">
        <v>10</v>
      </c>
      <c r="U2" s="73" t="s">
        <v>11</v>
      </c>
      <c r="V2" s="39"/>
      <c r="W2" s="65" t="s">
        <v>16</v>
      </c>
      <c r="X2" s="65" t="s">
        <v>13</v>
      </c>
      <c r="Y2" s="39"/>
      <c r="Z2" s="65" t="s">
        <v>12</v>
      </c>
      <c r="AB2" s="19">
        <v>0</v>
      </c>
    </row>
    <row r="3" spans="1:28" ht="13.5" customHeight="1" x14ac:dyDescent="0.25">
      <c r="A3" s="65"/>
      <c r="B3" s="66" t="s">
        <v>14</v>
      </c>
      <c r="C3" s="65"/>
      <c r="D3" s="65"/>
      <c r="E3" s="65"/>
      <c r="F3" s="64"/>
      <c r="G3" s="65"/>
      <c r="H3" s="67" t="s">
        <v>23</v>
      </c>
      <c r="I3" s="67" t="s">
        <v>18</v>
      </c>
      <c r="J3" s="67" t="s">
        <v>19</v>
      </c>
      <c r="K3" s="67" t="s">
        <v>20</v>
      </c>
      <c r="L3" s="67" t="s">
        <v>24</v>
      </c>
      <c r="M3" s="67"/>
      <c r="N3" s="35" t="s">
        <v>18</v>
      </c>
      <c r="O3" s="67" t="s">
        <v>25</v>
      </c>
      <c r="P3" s="67" t="s">
        <v>26</v>
      </c>
      <c r="Q3" s="67" t="s">
        <v>27</v>
      </c>
      <c r="R3" s="66" t="s">
        <v>9</v>
      </c>
      <c r="S3" s="64"/>
      <c r="T3" s="63"/>
      <c r="U3" s="73"/>
      <c r="V3" s="39"/>
      <c r="W3" s="65"/>
      <c r="X3" s="65"/>
      <c r="Y3" s="39"/>
      <c r="Z3" s="65"/>
      <c r="AB3" s="19" t="s">
        <v>26</v>
      </c>
    </row>
    <row r="4" spans="1:28" ht="11.25" customHeight="1" x14ac:dyDescent="0.25">
      <c r="A4" s="65"/>
      <c r="B4" s="66"/>
      <c r="C4" s="65"/>
      <c r="D4" s="65"/>
      <c r="E4" s="65"/>
      <c r="F4" s="64"/>
      <c r="G4" s="65"/>
      <c r="H4" s="67"/>
      <c r="I4" s="67"/>
      <c r="J4" s="67"/>
      <c r="K4" s="67"/>
      <c r="L4" s="37" t="s">
        <v>21</v>
      </c>
      <c r="M4" s="37" t="s">
        <v>22</v>
      </c>
      <c r="N4" s="36" t="s">
        <v>21</v>
      </c>
      <c r="O4" s="67"/>
      <c r="P4" s="67"/>
      <c r="Q4" s="67"/>
      <c r="R4" s="66"/>
      <c r="S4" s="64"/>
      <c r="T4" s="63"/>
      <c r="U4" s="73"/>
      <c r="V4" s="39"/>
      <c r="W4" s="65"/>
      <c r="X4" s="65"/>
      <c r="Y4" s="39"/>
      <c r="Z4" s="65"/>
    </row>
    <row r="5" spans="1:28" ht="15" customHeight="1" x14ac:dyDescent="0.25">
      <c r="A5" s="75">
        <v>26</v>
      </c>
      <c r="B5" s="33" t="s">
        <v>117</v>
      </c>
      <c r="C5" s="76" t="s">
        <v>115</v>
      </c>
      <c r="D5" s="74">
        <v>3.6111111111111101E-2</v>
      </c>
      <c r="E5" s="13">
        <f t="shared" ref="E5" si="0">D5</f>
        <v>3.6111111111111101E-2</v>
      </c>
      <c r="F5" s="43">
        <v>5.3356481481481477E-2</v>
      </c>
      <c r="G5" s="7">
        <f t="shared" ref="G5:G7" si="1">F5-E5</f>
        <v>1.7245370370370376E-2</v>
      </c>
      <c r="H5" s="16">
        <v>2</v>
      </c>
      <c r="I5" s="8">
        <v>0</v>
      </c>
      <c r="J5" s="16">
        <v>0</v>
      </c>
      <c r="K5" s="8">
        <v>0</v>
      </c>
      <c r="L5" s="16">
        <v>2</v>
      </c>
      <c r="M5" s="16">
        <v>0</v>
      </c>
      <c r="N5" s="16">
        <v>0</v>
      </c>
      <c r="O5" s="16">
        <v>1</v>
      </c>
      <c r="P5" s="8">
        <v>0</v>
      </c>
      <c r="Q5" s="16">
        <v>0</v>
      </c>
      <c r="R5" s="9">
        <f t="shared" ref="R5:R7" si="2">SUM(H5:Q5)</f>
        <v>5</v>
      </c>
      <c r="S5" s="56">
        <f t="shared" ref="S5:S7" si="3">TIME(0,R5,0)</f>
        <v>3.472222222222222E-3</v>
      </c>
      <c r="T5" s="46">
        <v>0</v>
      </c>
      <c r="U5" s="59">
        <f t="shared" ref="U5:U7" si="4">G5+S5-T5</f>
        <v>2.07175925925926E-2</v>
      </c>
      <c r="V5" s="48">
        <f t="shared" ref="V5:V7" si="5">IF(OR(J5=AB$3,I5=AB$3),"",U5)</f>
        <v>2.07175925925926E-2</v>
      </c>
      <c r="W5" s="49">
        <f>IF(OR(I5=AB$3,J5=AB$3),"DISC",RANK(V5,V$5:V$31740,1))</f>
        <v>6</v>
      </c>
      <c r="X5" s="70">
        <f t="shared" ref="X5" si="6">SUM(U5:U7)</f>
        <v>5.363425925925927E-2</v>
      </c>
      <c r="Y5" s="78">
        <f>IF(OR(J5=AB$3,I5=AB$3,I6=AB$3,I7=AB$3,J6=AB$3,J7=AB$3),"",X5)</f>
        <v>5.363425925925927E-2</v>
      </c>
      <c r="Z5" s="68">
        <f>IF(OR(W5="DISC",W6="DISC",W7="DISC"),"DISC",RANK(Y5,Y$5:Y$31740,1))</f>
        <v>1</v>
      </c>
    </row>
    <row r="6" spans="1:28" ht="15" customHeight="1" x14ac:dyDescent="0.25">
      <c r="A6" s="75"/>
      <c r="B6" s="33" t="s">
        <v>116</v>
      </c>
      <c r="C6" s="76"/>
      <c r="D6" s="74"/>
      <c r="E6" s="14">
        <f t="shared" ref="E6:E7" si="7">F5</f>
        <v>5.3356481481481477E-2</v>
      </c>
      <c r="F6" s="44">
        <v>6.7986111111111108E-2</v>
      </c>
      <c r="G6" s="3">
        <f t="shared" si="1"/>
        <v>1.4629629629629631E-2</v>
      </c>
      <c r="H6" s="17">
        <v>0</v>
      </c>
      <c r="I6" s="5">
        <v>0</v>
      </c>
      <c r="J6" s="17">
        <v>0</v>
      </c>
      <c r="K6" s="5">
        <v>0</v>
      </c>
      <c r="L6" s="17">
        <v>0</v>
      </c>
      <c r="M6" s="17">
        <v>0</v>
      </c>
      <c r="N6" s="17">
        <v>0</v>
      </c>
      <c r="O6" s="17">
        <v>0</v>
      </c>
      <c r="P6" s="5">
        <v>1</v>
      </c>
      <c r="Q6" s="17">
        <v>0</v>
      </c>
      <c r="R6" s="32">
        <f t="shared" si="2"/>
        <v>1</v>
      </c>
      <c r="S6" s="57">
        <f t="shared" si="3"/>
        <v>6.9444444444444447E-4</v>
      </c>
      <c r="T6" s="44">
        <v>0</v>
      </c>
      <c r="U6" s="60">
        <f t="shared" si="4"/>
        <v>1.5324074074074075E-2</v>
      </c>
      <c r="V6" s="51">
        <f t="shared" si="5"/>
        <v>1.5324074074074075E-2</v>
      </c>
      <c r="W6" s="52">
        <f>IF(OR(I6=AB$3,J6=AB$3),"DISC",RANK(V6,V$5:V$31740,1))</f>
        <v>1</v>
      </c>
      <c r="X6" s="71"/>
      <c r="Y6" s="79"/>
      <c r="Z6" s="69"/>
    </row>
    <row r="7" spans="1:28" ht="15" customHeight="1" x14ac:dyDescent="0.25">
      <c r="A7" s="75"/>
      <c r="B7" s="33" t="s">
        <v>118</v>
      </c>
      <c r="C7" s="76"/>
      <c r="D7" s="74"/>
      <c r="E7" s="15">
        <f t="shared" si="7"/>
        <v>6.7986111111111108E-2</v>
      </c>
      <c r="F7" s="45">
        <v>8.2800925925925931E-2</v>
      </c>
      <c r="G7" s="10">
        <f t="shared" si="1"/>
        <v>1.4814814814814822E-2</v>
      </c>
      <c r="H7" s="18">
        <v>1</v>
      </c>
      <c r="I7" s="11">
        <v>0</v>
      </c>
      <c r="J7" s="18">
        <v>0</v>
      </c>
      <c r="K7" s="11">
        <v>2</v>
      </c>
      <c r="L7" s="18">
        <v>0</v>
      </c>
      <c r="M7" s="18">
        <v>0</v>
      </c>
      <c r="N7" s="18">
        <v>0</v>
      </c>
      <c r="O7" s="18">
        <v>0</v>
      </c>
      <c r="P7" s="11">
        <v>1</v>
      </c>
      <c r="Q7" s="18">
        <v>0</v>
      </c>
      <c r="R7" s="12">
        <f t="shared" si="2"/>
        <v>4</v>
      </c>
      <c r="S7" s="58">
        <f t="shared" si="3"/>
        <v>2.7777777777777779E-3</v>
      </c>
      <c r="T7" s="45">
        <v>0</v>
      </c>
      <c r="U7" s="61">
        <f t="shared" si="4"/>
        <v>1.7592592592592601E-2</v>
      </c>
      <c r="V7" s="54">
        <f t="shared" si="5"/>
        <v>1.7592592592592601E-2</v>
      </c>
      <c r="W7" s="55">
        <f>IF(OR(I7=AB$3,J7=AB$3),"DISC",RANK(V7,V$5:V$31740,1))</f>
        <v>3</v>
      </c>
      <c r="X7" s="72"/>
      <c r="Y7" s="80"/>
      <c r="Z7" s="69"/>
    </row>
    <row r="8" spans="1:28" ht="15" customHeight="1" x14ac:dyDescent="0.25">
      <c r="A8" s="75">
        <v>6</v>
      </c>
      <c r="B8" s="33" t="s">
        <v>62</v>
      </c>
      <c r="C8" s="76" t="s">
        <v>54</v>
      </c>
      <c r="D8" s="74">
        <v>8.3333333333333297E-3</v>
      </c>
      <c r="E8" s="13">
        <f t="shared" ref="E8" si="8">D8</f>
        <v>8.3333333333333297E-3</v>
      </c>
      <c r="F8" s="43">
        <v>2.6261574074074076E-2</v>
      </c>
      <c r="G8" s="7">
        <f t="shared" ref="G8:G16" si="9">F8-E8</f>
        <v>1.7928240740740745E-2</v>
      </c>
      <c r="H8" s="16">
        <v>2</v>
      </c>
      <c r="I8" s="8">
        <v>0</v>
      </c>
      <c r="J8" s="16">
        <v>0</v>
      </c>
      <c r="K8" s="8">
        <v>0</v>
      </c>
      <c r="L8" s="16">
        <v>0</v>
      </c>
      <c r="M8" s="16">
        <v>0</v>
      </c>
      <c r="N8" s="16">
        <v>0</v>
      </c>
      <c r="O8" s="16">
        <v>0</v>
      </c>
      <c r="P8" s="8">
        <v>1</v>
      </c>
      <c r="Q8" s="16">
        <v>0</v>
      </c>
      <c r="R8" s="9">
        <f t="shared" ref="R8:R16" si="10">SUM(H8:Q8)</f>
        <v>3</v>
      </c>
      <c r="S8" s="56">
        <f t="shared" ref="S8:S16" si="11">TIME(0,R8,0)</f>
        <v>2.0833333333333333E-3</v>
      </c>
      <c r="T8" s="46">
        <v>0</v>
      </c>
      <c r="U8" s="59">
        <f t="shared" ref="U8:U16" si="12">G8+S8-T8</f>
        <v>2.0011574074074077E-2</v>
      </c>
      <c r="V8" s="48">
        <f t="shared" ref="V8:V16" si="13">IF(OR(J8=AB$3,I8=AB$3),"",U8)</f>
        <v>2.0011574074074077E-2</v>
      </c>
      <c r="W8" s="49">
        <f>IF(OR(I8=AB$3,J8=AB$3),"DISC",RANK(V8,V$5:V$31740,1))</f>
        <v>4</v>
      </c>
      <c r="X8" s="70">
        <f t="shared" ref="X8" si="14">SUM(U8:U10)</f>
        <v>6.6655092592592585E-2</v>
      </c>
      <c r="Y8" s="78">
        <f>IF(OR(J8=AB$3,I8=AB$3,I9=AB$3,I10=AB$3,J9=AB$3,J10=AB$3),"",X8)</f>
        <v>6.6655092592592585E-2</v>
      </c>
      <c r="Z8" s="68">
        <f>IF(OR(W8="DISC",W9="DISC",W10="DISC"),"DISC",RANK(Y8,Y$5:Y$31740,1))</f>
        <v>2</v>
      </c>
    </row>
    <row r="9" spans="1:28" ht="15" customHeight="1" x14ac:dyDescent="0.25">
      <c r="A9" s="75"/>
      <c r="B9" s="33" t="s">
        <v>63</v>
      </c>
      <c r="C9" s="76"/>
      <c r="D9" s="74"/>
      <c r="E9" s="14">
        <f t="shared" ref="E9:E10" si="15">F8</f>
        <v>2.6261574074074076E-2</v>
      </c>
      <c r="F9" s="44">
        <v>5.2615740740740741E-2</v>
      </c>
      <c r="G9" s="3">
        <f t="shared" si="9"/>
        <v>2.6354166666666665E-2</v>
      </c>
      <c r="H9" s="17">
        <v>2</v>
      </c>
      <c r="I9" s="5">
        <v>0</v>
      </c>
      <c r="J9" s="17">
        <v>0</v>
      </c>
      <c r="K9" s="5">
        <v>0</v>
      </c>
      <c r="L9" s="17">
        <v>0</v>
      </c>
      <c r="M9" s="17">
        <v>0</v>
      </c>
      <c r="N9" s="17">
        <v>0</v>
      </c>
      <c r="O9" s="17">
        <v>0</v>
      </c>
      <c r="P9" s="5">
        <v>1</v>
      </c>
      <c r="Q9" s="17">
        <v>1</v>
      </c>
      <c r="R9" s="6">
        <f t="shared" si="10"/>
        <v>4</v>
      </c>
      <c r="S9" s="57">
        <f t="shared" si="11"/>
        <v>2.7777777777777779E-3</v>
      </c>
      <c r="T9" s="44">
        <v>0</v>
      </c>
      <c r="U9" s="60">
        <f t="shared" si="12"/>
        <v>2.9131944444444443E-2</v>
      </c>
      <c r="V9" s="51">
        <f t="shared" si="13"/>
        <v>2.9131944444444443E-2</v>
      </c>
      <c r="W9" s="52">
        <f>IF(OR(I9=AB$3,J9=AB$3),"DISC",RANK(V9,V$5:V$31740,1))</f>
        <v>15</v>
      </c>
      <c r="X9" s="71"/>
      <c r="Y9" s="79"/>
      <c r="Z9" s="69"/>
    </row>
    <row r="10" spans="1:28" ht="15" customHeight="1" x14ac:dyDescent="0.25">
      <c r="A10" s="75"/>
      <c r="B10" s="33" t="s">
        <v>64</v>
      </c>
      <c r="C10" s="76"/>
      <c r="D10" s="74"/>
      <c r="E10" s="15">
        <f t="shared" si="15"/>
        <v>5.2615740740740741E-2</v>
      </c>
      <c r="F10" s="45">
        <v>6.8738425925925925E-2</v>
      </c>
      <c r="G10" s="10">
        <f t="shared" si="9"/>
        <v>1.6122685185185184E-2</v>
      </c>
      <c r="H10" s="18">
        <v>0</v>
      </c>
      <c r="I10" s="11">
        <v>0</v>
      </c>
      <c r="J10" s="18">
        <v>0</v>
      </c>
      <c r="K10" s="11">
        <v>0</v>
      </c>
      <c r="L10" s="18">
        <v>1</v>
      </c>
      <c r="M10" s="18">
        <v>0</v>
      </c>
      <c r="N10" s="18">
        <v>0</v>
      </c>
      <c r="O10" s="18">
        <v>0</v>
      </c>
      <c r="P10" s="11">
        <v>1</v>
      </c>
      <c r="Q10" s="18">
        <v>0</v>
      </c>
      <c r="R10" s="12">
        <f t="shared" si="10"/>
        <v>2</v>
      </c>
      <c r="S10" s="58">
        <f t="shared" si="11"/>
        <v>1.3888888888888889E-3</v>
      </c>
      <c r="T10" s="45">
        <v>0</v>
      </c>
      <c r="U10" s="61">
        <f t="shared" si="12"/>
        <v>1.7511574074074072E-2</v>
      </c>
      <c r="V10" s="54">
        <f t="shared" si="13"/>
        <v>1.7511574074074072E-2</v>
      </c>
      <c r="W10" s="55">
        <f>IF(OR(I10=AB$3,J10=AB$3),"DISC",RANK(V10,V$5:V$31740,1))</f>
        <v>2</v>
      </c>
      <c r="X10" s="72"/>
      <c r="Y10" s="80"/>
      <c r="Z10" s="69"/>
    </row>
    <row r="11" spans="1:28" ht="15" customHeight="1" x14ac:dyDescent="0.25">
      <c r="A11" s="75">
        <v>10</v>
      </c>
      <c r="B11" s="33" t="s">
        <v>86</v>
      </c>
      <c r="C11" s="76" t="s">
        <v>30</v>
      </c>
      <c r="D11" s="74">
        <v>1.38888888888889E-2</v>
      </c>
      <c r="E11" s="13">
        <f>D11</f>
        <v>1.38888888888889E-2</v>
      </c>
      <c r="F11" s="43">
        <v>3.4502314814814812E-2</v>
      </c>
      <c r="G11" s="7">
        <f t="shared" si="9"/>
        <v>2.061342592592591E-2</v>
      </c>
      <c r="H11" s="16">
        <v>2</v>
      </c>
      <c r="I11" s="8">
        <v>0</v>
      </c>
      <c r="J11" s="16">
        <v>0</v>
      </c>
      <c r="K11" s="8">
        <v>0</v>
      </c>
      <c r="L11" s="16">
        <v>2</v>
      </c>
      <c r="M11" s="16">
        <v>0</v>
      </c>
      <c r="N11" s="16">
        <v>0</v>
      </c>
      <c r="O11" s="16">
        <v>2</v>
      </c>
      <c r="P11" s="8">
        <v>5</v>
      </c>
      <c r="Q11" s="16">
        <v>1</v>
      </c>
      <c r="R11" s="9">
        <f t="shared" si="10"/>
        <v>12</v>
      </c>
      <c r="S11" s="56">
        <f t="shared" si="11"/>
        <v>8.3333333333333332E-3</v>
      </c>
      <c r="T11" s="46">
        <v>0</v>
      </c>
      <c r="U11" s="59">
        <f t="shared" si="12"/>
        <v>2.8946759259259242E-2</v>
      </c>
      <c r="V11" s="48">
        <f t="shared" si="13"/>
        <v>2.8946759259259242E-2</v>
      </c>
      <c r="W11" s="49">
        <f>IF(OR(I11=AB$3,J11=AB$3),"DISC",RANK(V11,V$5:V$31740,1))</f>
        <v>14</v>
      </c>
      <c r="X11" s="70">
        <f>SUM(U11:U13)</f>
        <v>7.4178240740740711E-2</v>
      </c>
      <c r="Y11" s="78">
        <f>IF(OR(J11=AB$3,I11=AB$3,I12=AB$3,I13=AB$3,J12=AB$3,J13=AB$3),"",X11)</f>
        <v>7.4178240740740711E-2</v>
      </c>
      <c r="Z11" s="68">
        <f>IF(OR(W11="DISC",W12="DISC",W13="DISC"),"DISC",RANK(Y11,Y$5:Y$31740,1))</f>
        <v>3</v>
      </c>
    </row>
    <row r="12" spans="1:28" ht="15" customHeight="1" x14ac:dyDescent="0.25">
      <c r="A12" s="75"/>
      <c r="B12" s="33" t="s">
        <v>87</v>
      </c>
      <c r="C12" s="76"/>
      <c r="D12" s="74"/>
      <c r="E12" s="14">
        <f>F11</f>
        <v>3.4502314814814812E-2</v>
      </c>
      <c r="F12" s="44">
        <v>5.4525462962962963E-2</v>
      </c>
      <c r="G12" s="3">
        <f t="shared" si="9"/>
        <v>2.0023148148148151E-2</v>
      </c>
      <c r="H12" s="17">
        <v>2</v>
      </c>
      <c r="I12" s="5">
        <v>0</v>
      </c>
      <c r="J12" s="17">
        <v>0</v>
      </c>
      <c r="K12" s="5">
        <v>0</v>
      </c>
      <c r="L12" s="17">
        <v>1</v>
      </c>
      <c r="M12" s="17">
        <v>0</v>
      </c>
      <c r="N12" s="17">
        <v>0</v>
      </c>
      <c r="O12" s="17">
        <v>1</v>
      </c>
      <c r="P12" s="5">
        <v>1</v>
      </c>
      <c r="Q12" s="17">
        <v>1</v>
      </c>
      <c r="R12" s="6">
        <f t="shared" si="10"/>
        <v>6</v>
      </c>
      <c r="S12" s="57">
        <f t="shared" si="11"/>
        <v>4.1666666666666666E-3</v>
      </c>
      <c r="T12" s="44">
        <v>5.7870370370370366E-5</v>
      </c>
      <c r="U12" s="60">
        <f t="shared" si="12"/>
        <v>2.4131944444444445E-2</v>
      </c>
      <c r="V12" s="51">
        <f t="shared" si="13"/>
        <v>2.4131944444444445E-2</v>
      </c>
      <c r="W12" s="52">
        <f>IF(OR(I12=AB$3,J12=AB$3),"DISC",RANK(V12,V$5:V$31740,1))</f>
        <v>10</v>
      </c>
      <c r="X12" s="71"/>
      <c r="Y12" s="79"/>
      <c r="Z12" s="69"/>
    </row>
    <row r="13" spans="1:28" ht="15" customHeight="1" x14ac:dyDescent="0.25">
      <c r="A13" s="75"/>
      <c r="B13" s="33" t="s">
        <v>88</v>
      </c>
      <c r="C13" s="76"/>
      <c r="D13" s="74"/>
      <c r="E13" s="15">
        <f>F12</f>
        <v>5.4525462962962963E-2</v>
      </c>
      <c r="F13" s="45">
        <v>7.2847222222222216E-2</v>
      </c>
      <c r="G13" s="10">
        <f t="shared" si="9"/>
        <v>1.8321759259259253E-2</v>
      </c>
      <c r="H13" s="18">
        <v>2</v>
      </c>
      <c r="I13" s="11">
        <v>0</v>
      </c>
      <c r="J13" s="18">
        <v>0</v>
      </c>
      <c r="K13" s="11">
        <v>0</v>
      </c>
      <c r="L13" s="18">
        <v>1</v>
      </c>
      <c r="M13" s="18">
        <v>0</v>
      </c>
      <c r="N13" s="18">
        <v>0</v>
      </c>
      <c r="O13" s="18">
        <v>0</v>
      </c>
      <c r="P13" s="11">
        <v>1</v>
      </c>
      <c r="Q13" s="18">
        <v>0</v>
      </c>
      <c r="R13" s="12">
        <f t="shared" si="10"/>
        <v>4</v>
      </c>
      <c r="S13" s="58">
        <f t="shared" si="11"/>
        <v>2.7777777777777779E-3</v>
      </c>
      <c r="T13" s="45">
        <v>0</v>
      </c>
      <c r="U13" s="61">
        <f t="shared" si="12"/>
        <v>2.1099537037037031E-2</v>
      </c>
      <c r="V13" s="54">
        <f t="shared" si="13"/>
        <v>2.1099537037037031E-2</v>
      </c>
      <c r="W13" s="55">
        <f>IF(OR(I13=AB$3,J13=AB$3),"DISC",RANK(V13,V$5:V$31740,1))</f>
        <v>7</v>
      </c>
      <c r="X13" s="72"/>
      <c r="Y13" s="80"/>
      <c r="Z13" s="69"/>
    </row>
    <row r="14" spans="1:28" ht="15" customHeight="1" x14ac:dyDescent="0.25">
      <c r="A14" s="75">
        <v>14</v>
      </c>
      <c r="B14" s="33" t="s">
        <v>34</v>
      </c>
      <c r="C14" s="76" t="s">
        <v>33</v>
      </c>
      <c r="D14" s="74">
        <v>1.94444444444445E-2</v>
      </c>
      <c r="E14" s="13">
        <f t="shared" ref="E14" si="16">D14</f>
        <v>1.94444444444445E-2</v>
      </c>
      <c r="F14" s="43">
        <v>4.3472222222222225E-2</v>
      </c>
      <c r="G14" s="7">
        <f t="shared" si="9"/>
        <v>2.4027777777777724E-2</v>
      </c>
      <c r="H14" s="16">
        <v>2</v>
      </c>
      <c r="I14" s="8">
        <v>0</v>
      </c>
      <c r="J14" s="16">
        <v>0</v>
      </c>
      <c r="K14" s="8">
        <v>0</v>
      </c>
      <c r="L14" s="16">
        <v>1</v>
      </c>
      <c r="M14" s="16">
        <v>0</v>
      </c>
      <c r="N14" s="16">
        <v>0</v>
      </c>
      <c r="O14" s="16">
        <v>2</v>
      </c>
      <c r="P14" s="8">
        <v>3</v>
      </c>
      <c r="Q14" s="16">
        <v>1</v>
      </c>
      <c r="R14" s="9">
        <f t="shared" si="10"/>
        <v>9</v>
      </c>
      <c r="S14" s="56">
        <f t="shared" si="11"/>
        <v>6.2499999999999995E-3</v>
      </c>
      <c r="T14" s="46">
        <v>0</v>
      </c>
      <c r="U14" s="59">
        <f t="shared" si="12"/>
        <v>3.0277777777777723E-2</v>
      </c>
      <c r="V14" s="48">
        <f t="shared" si="13"/>
        <v>3.0277777777777723E-2</v>
      </c>
      <c r="W14" s="49">
        <f>IF(OR(I14=AB$3,J14=AB$3),"DISC",RANK(V14,V$5:V$31740,1))</f>
        <v>17</v>
      </c>
      <c r="X14" s="70">
        <f t="shared" ref="X14" si="17">SUM(U14:U16)</f>
        <v>7.7175925925925856E-2</v>
      </c>
      <c r="Y14" s="78">
        <f>IF(OR(J14=AB$3,I14=AB$3,I15=AB$3,I16=AB$3,J15=AB$3,J16=AB$3),"",X14)</f>
        <v>7.7175925925925856E-2</v>
      </c>
      <c r="Z14" s="68">
        <f>IF(OR(W14="DISC",W15="DISC",W16="DISC"),"DISC",RANK(Y14,Y$5:Y$31740,1))</f>
        <v>4</v>
      </c>
    </row>
    <row r="15" spans="1:28" ht="15" customHeight="1" x14ac:dyDescent="0.25">
      <c r="A15" s="75"/>
      <c r="B15" s="33" t="s">
        <v>35</v>
      </c>
      <c r="C15" s="76"/>
      <c r="D15" s="74"/>
      <c r="E15" s="14">
        <f t="shared" ref="E15:E16" si="18">F14</f>
        <v>4.3472222222222225E-2</v>
      </c>
      <c r="F15" s="44">
        <v>6.3912037037037031E-2</v>
      </c>
      <c r="G15" s="3">
        <f t="shared" si="9"/>
        <v>2.0439814814814806E-2</v>
      </c>
      <c r="H15" s="17">
        <v>2</v>
      </c>
      <c r="I15" s="5">
        <v>0</v>
      </c>
      <c r="J15" s="17">
        <v>0</v>
      </c>
      <c r="K15" s="5">
        <v>0</v>
      </c>
      <c r="L15" s="17">
        <v>1</v>
      </c>
      <c r="M15" s="17">
        <v>0</v>
      </c>
      <c r="N15" s="17">
        <v>0</v>
      </c>
      <c r="O15" s="17">
        <v>0</v>
      </c>
      <c r="P15" s="5">
        <v>0</v>
      </c>
      <c r="Q15" s="17">
        <v>1</v>
      </c>
      <c r="R15" s="6">
        <f t="shared" si="10"/>
        <v>4</v>
      </c>
      <c r="S15" s="57">
        <f t="shared" si="11"/>
        <v>2.7777777777777779E-3</v>
      </c>
      <c r="T15" s="44">
        <v>0</v>
      </c>
      <c r="U15" s="60">
        <f t="shared" si="12"/>
        <v>2.3217592592592585E-2</v>
      </c>
      <c r="V15" s="51">
        <f t="shared" si="13"/>
        <v>2.3217592592592585E-2</v>
      </c>
      <c r="W15" s="52">
        <f>IF(OR(I15=AB$3,J15=AB$3),"DISC",RANK(V15,V$5:V$31740,1))</f>
        <v>8</v>
      </c>
      <c r="X15" s="71"/>
      <c r="Y15" s="79"/>
      <c r="Z15" s="69"/>
    </row>
    <row r="16" spans="1:28" ht="15" customHeight="1" x14ac:dyDescent="0.25">
      <c r="A16" s="75"/>
      <c r="B16" s="33" t="s">
        <v>36</v>
      </c>
      <c r="C16" s="76"/>
      <c r="D16" s="74"/>
      <c r="E16" s="15">
        <f t="shared" si="18"/>
        <v>6.3912037037037031E-2</v>
      </c>
      <c r="F16" s="45">
        <v>8.4814814814814801E-2</v>
      </c>
      <c r="G16" s="10">
        <f t="shared" si="9"/>
        <v>2.090277777777777E-2</v>
      </c>
      <c r="H16" s="18">
        <v>0</v>
      </c>
      <c r="I16" s="11">
        <v>0</v>
      </c>
      <c r="J16" s="18">
        <v>0</v>
      </c>
      <c r="K16" s="11">
        <v>0</v>
      </c>
      <c r="L16" s="18">
        <v>0</v>
      </c>
      <c r="M16" s="18">
        <v>0</v>
      </c>
      <c r="N16" s="18">
        <v>0</v>
      </c>
      <c r="O16" s="18">
        <v>1</v>
      </c>
      <c r="P16" s="11">
        <v>0</v>
      </c>
      <c r="Q16" s="18">
        <v>3</v>
      </c>
      <c r="R16" s="12">
        <f t="shared" si="10"/>
        <v>4</v>
      </c>
      <c r="S16" s="58">
        <f t="shared" si="11"/>
        <v>2.7777777777777779E-3</v>
      </c>
      <c r="T16" s="45">
        <v>0</v>
      </c>
      <c r="U16" s="61">
        <f t="shared" si="12"/>
        <v>2.3680555555555548E-2</v>
      </c>
      <c r="V16" s="54">
        <f t="shared" si="13"/>
        <v>2.3680555555555548E-2</v>
      </c>
      <c r="W16" s="55">
        <f>IF(OR(I16=AB$3,J16=AB$3),"DISC",RANK(V16,V$5:V$31740,1))</f>
        <v>9</v>
      </c>
      <c r="X16" s="72"/>
      <c r="Y16" s="80"/>
      <c r="Z16" s="69"/>
    </row>
    <row r="17" spans="1:26" ht="15" customHeight="1" x14ac:dyDescent="0.25">
      <c r="A17" s="75">
        <v>2</v>
      </c>
      <c r="B17" s="33" t="s">
        <v>127</v>
      </c>
      <c r="C17" s="76" t="s">
        <v>55</v>
      </c>
      <c r="D17" s="74">
        <v>2.7777777777777779E-3</v>
      </c>
      <c r="E17" s="13">
        <f t="shared" ref="E17" si="19">D17</f>
        <v>2.7777777777777779E-3</v>
      </c>
      <c r="F17" s="43">
        <v>2.6249999999999999E-2</v>
      </c>
      <c r="G17" s="7">
        <f t="shared" ref="G17:G19" si="20">F17-E17</f>
        <v>2.3472222222222221E-2</v>
      </c>
      <c r="H17" s="16">
        <v>2</v>
      </c>
      <c r="I17" s="8">
        <v>0</v>
      </c>
      <c r="J17" s="16">
        <v>0</v>
      </c>
      <c r="K17" s="8">
        <v>0</v>
      </c>
      <c r="L17" s="16">
        <v>0</v>
      </c>
      <c r="M17" s="16">
        <v>0</v>
      </c>
      <c r="N17" s="16">
        <v>0</v>
      </c>
      <c r="O17" s="16">
        <v>0</v>
      </c>
      <c r="P17" s="8">
        <v>3</v>
      </c>
      <c r="Q17" s="16">
        <v>0</v>
      </c>
      <c r="R17" s="9">
        <f t="shared" ref="R17:R19" si="21">SUM(H17:Q17)</f>
        <v>5</v>
      </c>
      <c r="S17" s="56">
        <f t="shared" ref="S17:S19" si="22">TIME(0,R17,0)</f>
        <v>3.472222222222222E-3</v>
      </c>
      <c r="T17" s="46">
        <v>0</v>
      </c>
      <c r="U17" s="59">
        <f t="shared" ref="U17:U19" si="23">G17+S17-T17</f>
        <v>2.6944444444444444E-2</v>
      </c>
      <c r="V17" s="48">
        <f t="shared" ref="V17:V19" si="24">IF(OR(J17=AB$3,I17=AB$3),"",U17)</f>
        <v>2.6944444444444444E-2</v>
      </c>
      <c r="W17" s="49">
        <f>IF(OR(I17=AB$3,J17=AB$3),"DISC",RANK(V17,V$5:V$31740,1))</f>
        <v>12</v>
      </c>
      <c r="X17" s="70">
        <f t="shared" ref="X17" si="25">SUM(U17:U19)</f>
        <v>7.885416666666667E-2</v>
      </c>
      <c r="Y17" s="78">
        <f>IF(OR(J17=AB$3,I17=AB$3,I18=AB$3,I19=AB$3,J18=AB$3,J19=AB$3),"",X17)</f>
        <v>7.885416666666667E-2</v>
      </c>
      <c r="Z17" s="68">
        <f>IF(OR(W17="DISC",W18="DISC",W19="DISC"),"DISC",RANK(Y17,Y$5:Y$31740,1))</f>
        <v>5</v>
      </c>
    </row>
    <row r="18" spans="1:26" ht="15" customHeight="1" x14ac:dyDescent="0.25">
      <c r="A18" s="75"/>
      <c r="B18" s="33" t="s">
        <v>43</v>
      </c>
      <c r="C18" s="76"/>
      <c r="D18" s="74"/>
      <c r="E18" s="14">
        <f t="shared" ref="E18:E19" si="26">F17</f>
        <v>2.6249999999999999E-2</v>
      </c>
      <c r="F18" s="44">
        <v>5.2141203703703703E-2</v>
      </c>
      <c r="G18" s="3">
        <f t="shared" si="20"/>
        <v>2.5891203703703704E-2</v>
      </c>
      <c r="H18" s="17">
        <v>1</v>
      </c>
      <c r="I18" s="5">
        <v>0</v>
      </c>
      <c r="J18" s="17">
        <v>0</v>
      </c>
      <c r="K18" s="5">
        <v>0</v>
      </c>
      <c r="L18" s="17">
        <v>1</v>
      </c>
      <c r="M18" s="17">
        <v>0</v>
      </c>
      <c r="N18" s="17">
        <v>0</v>
      </c>
      <c r="O18" s="17">
        <v>1</v>
      </c>
      <c r="P18" s="5">
        <v>4</v>
      </c>
      <c r="Q18" s="17">
        <v>1</v>
      </c>
      <c r="R18" s="32">
        <f t="shared" si="21"/>
        <v>8</v>
      </c>
      <c r="S18" s="57">
        <f t="shared" si="22"/>
        <v>5.5555555555555558E-3</v>
      </c>
      <c r="T18" s="44">
        <v>0</v>
      </c>
      <c r="U18" s="60">
        <f t="shared" si="23"/>
        <v>3.1446759259259258E-2</v>
      </c>
      <c r="V18" s="51">
        <f t="shared" si="24"/>
        <v>3.1446759259259258E-2</v>
      </c>
      <c r="W18" s="52">
        <f>IF(OR(I18=AB$3,J18=AB$3),"DISC",RANK(V18,V$5:V$31740,1))</f>
        <v>19</v>
      </c>
      <c r="X18" s="71"/>
      <c r="Y18" s="79"/>
      <c r="Z18" s="69"/>
    </row>
    <row r="19" spans="1:26" ht="15" customHeight="1" x14ac:dyDescent="0.25">
      <c r="A19" s="75"/>
      <c r="B19" s="33" t="s">
        <v>44</v>
      </c>
      <c r="C19" s="76"/>
      <c r="D19" s="74"/>
      <c r="E19" s="15">
        <f t="shared" si="26"/>
        <v>5.2141203703703703E-2</v>
      </c>
      <c r="F19" s="45">
        <v>6.913194444444444E-2</v>
      </c>
      <c r="G19" s="10">
        <f t="shared" si="20"/>
        <v>1.6990740740740737E-2</v>
      </c>
      <c r="H19" s="18">
        <v>1</v>
      </c>
      <c r="I19" s="11">
        <v>0</v>
      </c>
      <c r="J19" s="18">
        <v>0</v>
      </c>
      <c r="K19" s="11">
        <v>0</v>
      </c>
      <c r="L19" s="18">
        <v>2</v>
      </c>
      <c r="M19" s="18">
        <v>0</v>
      </c>
      <c r="N19" s="18">
        <v>0</v>
      </c>
      <c r="O19" s="18">
        <v>0</v>
      </c>
      <c r="P19" s="11">
        <v>1</v>
      </c>
      <c r="Q19" s="18">
        <v>1</v>
      </c>
      <c r="R19" s="12">
        <f t="shared" si="21"/>
        <v>5</v>
      </c>
      <c r="S19" s="58">
        <f t="shared" si="22"/>
        <v>3.472222222222222E-3</v>
      </c>
      <c r="T19" s="45">
        <v>0</v>
      </c>
      <c r="U19" s="61">
        <f t="shared" si="23"/>
        <v>2.0462962962962961E-2</v>
      </c>
      <c r="V19" s="54">
        <f t="shared" si="24"/>
        <v>2.0462962962962961E-2</v>
      </c>
      <c r="W19" s="55">
        <f>IF(OR(I19=AB$3,J19=AB$3),"DISC",RANK(V19,V$5:V$31740,1))</f>
        <v>5</v>
      </c>
      <c r="X19" s="72"/>
      <c r="Y19" s="80"/>
      <c r="Z19" s="69"/>
    </row>
    <row r="20" spans="1:26" ht="15" customHeight="1" x14ac:dyDescent="0.25">
      <c r="A20" s="75">
        <v>22</v>
      </c>
      <c r="B20" s="33" t="s">
        <v>65</v>
      </c>
      <c r="C20" s="76" t="s">
        <v>54</v>
      </c>
      <c r="D20" s="74">
        <v>3.05555555555556E-2</v>
      </c>
      <c r="E20" s="13">
        <f t="shared" ref="E20" si="27">D20</f>
        <v>3.05555555555556E-2</v>
      </c>
      <c r="F20" s="43">
        <v>5.1446759259259262E-2</v>
      </c>
      <c r="G20" s="7">
        <f t="shared" ref="G20:G28" si="28">F20-E20</f>
        <v>2.0891203703703662E-2</v>
      </c>
      <c r="H20" s="16">
        <v>2</v>
      </c>
      <c r="I20" s="8">
        <v>0</v>
      </c>
      <c r="J20" s="16">
        <v>0</v>
      </c>
      <c r="K20" s="8">
        <v>0</v>
      </c>
      <c r="L20" s="16">
        <v>3</v>
      </c>
      <c r="M20" s="16">
        <v>0</v>
      </c>
      <c r="N20" s="16">
        <v>0</v>
      </c>
      <c r="O20" s="16">
        <v>3</v>
      </c>
      <c r="P20" s="8">
        <v>2</v>
      </c>
      <c r="Q20" s="16">
        <v>3</v>
      </c>
      <c r="R20" s="9">
        <f t="shared" ref="R20:R28" si="29">SUM(H20:Q20)</f>
        <v>13</v>
      </c>
      <c r="S20" s="56">
        <f t="shared" ref="S20:S28" si="30">TIME(0,R20,0)</f>
        <v>9.0277777777777787E-3</v>
      </c>
      <c r="T20" s="46">
        <v>0</v>
      </c>
      <c r="U20" s="59">
        <f t="shared" ref="U20:U28" si="31">G20+S20-T20</f>
        <v>2.9918981481481442E-2</v>
      </c>
      <c r="V20" s="48">
        <f t="shared" ref="V20:V28" si="32">IF(OR(J20=AB$3,I20=AB$3),"",U20)</f>
        <v>2.9918981481481442E-2</v>
      </c>
      <c r="W20" s="49">
        <f>IF(OR(I20=AB$3,J20=AB$3),"DISC",RANK(V20,V$5:V$31740,1))</f>
        <v>16</v>
      </c>
      <c r="X20" s="70">
        <f t="shared" ref="X20" si="33">SUM(U20:U22)</f>
        <v>9.4178240740740687E-2</v>
      </c>
      <c r="Y20" s="78">
        <f>IF(OR(J20=AB$3,I20=AB$3,I21=AB$3,I22=AB$3,J21=AB$3,J22=AB$3),"",X20)</f>
        <v>9.4178240740740687E-2</v>
      </c>
      <c r="Z20" s="68">
        <f>IF(OR(W20="DISC",W21="DISC",W22="DISC"),"DISC",RANK(Y20,Y$5:Y$31740,1))</f>
        <v>6</v>
      </c>
    </row>
    <row r="21" spans="1:26" ht="15" customHeight="1" x14ac:dyDescent="0.25">
      <c r="A21" s="75"/>
      <c r="B21" s="33" t="s">
        <v>66</v>
      </c>
      <c r="C21" s="76"/>
      <c r="D21" s="74"/>
      <c r="E21" s="14">
        <f t="shared" ref="E21:E22" si="34">F20</f>
        <v>5.1446759259259262E-2</v>
      </c>
      <c r="F21" s="44">
        <v>7.962962962962962E-2</v>
      </c>
      <c r="G21" s="3">
        <f t="shared" si="28"/>
        <v>2.8182870370370358E-2</v>
      </c>
      <c r="H21" s="17">
        <v>1</v>
      </c>
      <c r="I21" s="5">
        <v>0</v>
      </c>
      <c r="J21" s="17">
        <v>0</v>
      </c>
      <c r="K21" s="5">
        <v>0</v>
      </c>
      <c r="L21" s="17">
        <v>2</v>
      </c>
      <c r="M21" s="17">
        <v>0</v>
      </c>
      <c r="N21" s="17">
        <v>0</v>
      </c>
      <c r="O21" s="17">
        <v>1</v>
      </c>
      <c r="P21" s="5">
        <v>3</v>
      </c>
      <c r="Q21" s="17">
        <v>5</v>
      </c>
      <c r="R21" s="32">
        <f t="shared" si="29"/>
        <v>12</v>
      </c>
      <c r="S21" s="57">
        <f t="shared" si="30"/>
        <v>8.3333333333333332E-3</v>
      </c>
      <c r="T21" s="44">
        <v>0</v>
      </c>
      <c r="U21" s="60">
        <f t="shared" si="31"/>
        <v>3.651620370370369E-2</v>
      </c>
      <c r="V21" s="51">
        <f t="shared" si="32"/>
        <v>3.651620370370369E-2</v>
      </c>
      <c r="W21" s="52">
        <f>IF(OR(I21=AB$3,J21=AB$3),"DISC",RANK(V21,V$5:V$31740,1))</f>
        <v>21</v>
      </c>
      <c r="X21" s="71"/>
      <c r="Y21" s="79"/>
      <c r="Z21" s="69"/>
    </row>
    <row r="22" spans="1:26" ht="15" customHeight="1" x14ac:dyDescent="0.25">
      <c r="A22" s="75"/>
      <c r="B22" s="33" t="s">
        <v>67</v>
      </c>
      <c r="C22" s="76"/>
      <c r="D22" s="74"/>
      <c r="E22" s="15">
        <f t="shared" si="34"/>
        <v>7.962962962962962E-2</v>
      </c>
      <c r="F22" s="45">
        <v>0.1045949074074074</v>
      </c>
      <c r="G22" s="10">
        <f t="shared" si="28"/>
        <v>2.4965277777777781E-2</v>
      </c>
      <c r="H22" s="18">
        <v>2</v>
      </c>
      <c r="I22" s="11">
        <v>0</v>
      </c>
      <c r="J22" s="18">
        <v>0</v>
      </c>
      <c r="K22" s="11">
        <v>0</v>
      </c>
      <c r="L22" s="18">
        <v>0</v>
      </c>
      <c r="M22" s="18">
        <v>0</v>
      </c>
      <c r="N22" s="18">
        <v>0</v>
      </c>
      <c r="O22" s="18">
        <v>1</v>
      </c>
      <c r="P22" s="11">
        <v>1</v>
      </c>
      <c r="Q22" s="18">
        <v>0</v>
      </c>
      <c r="R22" s="12">
        <f t="shared" si="29"/>
        <v>4</v>
      </c>
      <c r="S22" s="58">
        <f t="shared" si="30"/>
        <v>2.7777777777777779E-3</v>
      </c>
      <c r="T22" s="45">
        <v>0</v>
      </c>
      <c r="U22" s="61">
        <f t="shared" si="31"/>
        <v>2.7743055555555559E-2</v>
      </c>
      <c r="V22" s="54">
        <f t="shared" si="32"/>
        <v>2.7743055555555559E-2</v>
      </c>
      <c r="W22" s="55">
        <f>IF(OR(I22=AB$3,J22=AB$3),"DISC",RANK(V22,V$5:V$31740,1))</f>
        <v>13</v>
      </c>
      <c r="X22" s="72"/>
      <c r="Y22" s="80"/>
      <c r="Z22" s="69"/>
    </row>
    <row r="23" spans="1:26" ht="15" customHeight="1" x14ac:dyDescent="0.25">
      <c r="A23" s="75">
        <v>18</v>
      </c>
      <c r="B23" s="33" t="s">
        <v>103</v>
      </c>
      <c r="C23" s="76" t="s">
        <v>31</v>
      </c>
      <c r="D23" s="74">
        <v>2.5000000000000001E-2</v>
      </c>
      <c r="E23" s="13">
        <f t="shared" ref="E23" si="35">D23</f>
        <v>2.5000000000000001E-2</v>
      </c>
      <c r="F23" s="43">
        <v>5.0462962962962959E-2</v>
      </c>
      <c r="G23" s="7">
        <f t="shared" si="28"/>
        <v>2.5462962962962958E-2</v>
      </c>
      <c r="H23" s="16">
        <v>2</v>
      </c>
      <c r="I23" s="8">
        <v>0</v>
      </c>
      <c r="J23" s="16">
        <v>0</v>
      </c>
      <c r="K23" s="8">
        <v>0</v>
      </c>
      <c r="L23" s="16">
        <v>2</v>
      </c>
      <c r="M23" s="16">
        <v>0</v>
      </c>
      <c r="N23" s="16">
        <v>0</v>
      </c>
      <c r="O23" s="16">
        <v>11</v>
      </c>
      <c r="P23" s="8">
        <v>5</v>
      </c>
      <c r="Q23" s="16">
        <v>1</v>
      </c>
      <c r="R23" s="9">
        <f t="shared" ref="R23:R25" si="36">SUM(H23:Q23)</f>
        <v>21</v>
      </c>
      <c r="S23" s="56">
        <f t="shared" si="30"/>
        <v>1.4583333333333332E-2</v>
      </c>
      <c r="T23" s="46">
        <v>0</v>
      </c>
      <c r="U23" s="59">
        <f t="shared" si="31"/>
        <v>4.0046296296296288E-2</v>
      </c>
      <c r="V23" s="48">
        <f t="shared" si="32"/>
        <v>4.0046296296296288E-2</v>
      </c>
      <c r="W23" s="49">
        <f>IF(OR(I23=AB$3,J23=AB$3),"DISC",RANK(V23,V$5:V$31740,1))</f>
        <v>24</v>
      </c>
      <c r="X23" s="70">
        <f t="shared" ref="X23" si="37">SUM(U23:U25)</f>
        <v>9.6481481481481474E-2</v>
      </c>
      <c r="Y23" s="78">
        <f>IF(OR(J23=AB$3,I23=AB$3,I24=AB$3,I25=AB$3,J24=AB$3,J25=AB$3),"",X23)</f>
        <v>9.6481481481481474E-2</v>
      </c>
      <c r="Z23" s="68">
        <f>IF(OR(W23="DISC",W24="DISC",W25="DISC"),"DISC",RANK(Y23,Y$5:Y$31740,1))</f>
        <v>7</v>
      </c>
    </row>
    <row r="24" spans="1:26" ht="15" customHeight="1" x14ac:dyDescent="0.25">
      <c r="A24" s="75"/>
      <c r="B24" s="33" t="s">
        <v>104</v>
      </c>
      <c r="C24" s="76"/>
      <c r="D24" s="74"/>
      <c r="E24" s="14">
        <f t="shared" ref="E24:E25" si="38">F23</f>
        <v>5.0462962962962959E-2</v>
      </c>
      <c r="F24" s="44">
        <v>7.4837962962962967E-2</v>
      </c>
      <c r="G24" s="3">
        <f t="shared" si="28"/>
        <v>2.4375000000000008E-2</v>
      </c>
      <c r="H24" s="17">
        <v>2</v>
      </c>
      <c r="I24" s="5">
        <v>0</v>
      </c>
      <c r="J24" s="17">
        <v>0</v>
      </c>
      <c r="K24" s="5">
        <v>0</v>
      </c>
      <c r="L24" s="17">
        <v>1</v>
      </c>
      <c r="M24" s="17">
        <v>0</v>
      </c>
      <c r="N24" s="17">
        <v>0</v>
      </c>
      <c r="O24" s="17">
        <v>0</v>
      </c>
      <c r="P24" s="5">
        <v>0</v>
      </c>
      <c r="Q24" s="17">
        <v>7</v>
      </c>
      <c r="R24" s="32">
        <f t="shared" si="36"/>
        <v>10</v>
      </c>
      <c r="S24" s="57">
        <f t="shared" si="30"/>
        <v>6.9444444444444441E-3</v>
      </c>
      <c r="T24" s="44">
        <v>0</v>
      </c>
      <c r="U24" s="60">
        <f t="shared" si="31"/>
        <v>3.1319444444444455E-2</v>
      </c>
      <c r="V24" s="51">
        <f t="shared" si="32"/>
        <v>3.1319444444444455E-2</v>
      </c>
      <c r="W24" s="52">
        <f>IF(OR(I24=AB$3,J24=AB$3),"DISC",RANK(V24,V$5:V$31740,1))</f>
        <v>18</v>
      </c>
      <c r="X24" s="71"/>
      <c r="Y24" s="79"/>
      <c r="Z24" s="69"/>
    </row>
    <row r="25" spans="1:26" ht="15" customHeight="1" x14ac:dyDescent="0.25">
      <c r="A25" s="75"/>
      <c r="B25" s="33" t="s">
        <v>105</v>
      </c>
      <c r="C25" s="76"/>
      <c r="D25" s="74"/>
      <c r="E25" s="15">
        <f t="shared" si="38"/>
        <v>7.4837962962962967E-2</v>
      </c>
      <c r="F25" s="45">
        <v>9.7870370370370371E-2</v>
      </c>
      <c r="G25" s="10">
        <f t="shared" si="28"/>
        <v>2.3032407407407404E-2</v>
      </c>
      <c r="H25" s="18">
        <v>0</v>
      </c>
      <c r="I25" s="11">
        <v>0</v>
      </c>
      <c r="J25" s="18">
        <v>0</v>
      </c>
      <c r="K25" s="11">
        <v>0</v>
      </c>
      <c r="L25" s="18">
        <v>1</v>
      </c>
      <c r="M25" s="18">
        <v>0</v>
      </c>
      <c r="N25" s="18">
        <v>0</v>
      </c>
      <c r="O25" s="18">
        <v>1</v>
      </c>
      <c r="P25" s="11">
        <v>1</v>
      </c>
      <c r="Q25" s="18">
        <v>0</v>
      </c>
      <c r="R25" s="12">
        <f t="shared" si="36"/>
        <v>3</v>
      </c>
      <c r="S25" s="58">
        <f t="shared" si="30"/>
        <v>2.0833333333333333E-3</v>
      </c>
      <c r="T25" s="45">
        <v>0</v>
      </c>
      <c r="U25" s="61">
        <f t="shared" si="31"/>
        <v>2.5115740740740737E-2</v>
      </c>
      <c r="V25" s="54">
        <f t="shared" si="32"/>
        <v>2.5115740740740737E-2</v>
      </c>
      <c r="W25" s="55">
        <f>IF(OR(I25=AB$3,J25=AB$3),"DISC",RANK(V25,V$5:V$31740,1))</f>
        <v>11</v>
      </c>
      <c r="X25" s="72"/>
      <c r="Y25" s="80"/>
      <c r="Z25" s="69"/>
    </row>
    <row r="26" spans="1:26" ht="15" customHeight="1" x14ac:dyDescent="0.25">
      <c r="A26" s="75">
        <v>29</v>
      </c>
      <c r="B26" s="33" t="s">
        <v>124</v>
      </c>
      <c r="C26" s="76" t="s">
        <v>32</v>
      </c>
      <c r="D26" s="74">
        <v>4.0277777777777801E-2</v>
      </c>
      <c r="E26" s="13">
        <f t="shared" ref="E26" si="39">D26</f>
        <v>4.0277777777777801E-2</v>
      </c>
      <c r="F26" s="43">
        <v>6.5891203703703702E-2</v>
      </c>
      <c r="G26" s="7">
        <f t="shared" si="28"/>
        <v>2.5613425925925901E-2</v>
      </c>
      <c r="H26" s="16">
        <v>0</v>
      </c>
      <c r="I26" s="8">
        <v>0</v>
      </c>
      <c r="J26" s="16">
        <v>0</v>
      </c>
      <c r="K26" s="8">
        <v>0</v>
      </c>
      <c r="L26" s="16">
        <v>3</v>
      </c>
      <c r="M26" s="16">
        <v>1</v>
      </c>
      <c r="N26" s="16">
        <v>0</v>
      </c>
      <c r="O26" s="16">
        <v>9</v>
      </c>
      <c r="P26" s="8">
        <v>1</v>
      </c>
      <c r="Q26" s="16">
        <v>2</v>
      </c>
      <c r="R26" s="9">
        <f t="shared" si="29"/>
        <v>16</v>
      </c>
      <c r="S26" s="56">
        <f t="shared" si="30"/>
        <v>1.1111111111111112E-2</v>
      </c>
      <c r="T26" s="46">
        <v>0</v>
      </c>
      <c r="U26" s="59">
        <f t="shared" si="31"/>
        <v>3.6724537037037014E-2</v>
      </c>
      <c r="V26" s="48">
        <f t="shared" si="32"/>
        <v>3.6724537037037014E-2</v>
      </c>
      <c r="W26" s="49">
        <f>IF(OR(I26=AB$3,J26=AB$3),"DISC",RANK(V26,V$5:V$31740,1))</f>
        <v>22</v>
      </c>
      <c r="X26" s="70">
        <f t="shared" ref="X26" si="40">SUM(U26:U28)</f>
        <v>0.1071759259259259</v>
      </c>
      <c r="Y26" s="78">
        <f>IF(OR(J26=AB$3,I26=AB$3,I27=AB$3,I28=AB$3,J27=AB$3,J28=AB$3),"",X26)</f>
        <v>0.1071759259259259</v>
      </c>
      <c r="Z26" s="68">
        <f>IF(OR(W26="DISC",W27="DISC",W28="DISC"),"DISC",RANK(Y26,Y$5:Y$31740,1))</f>
        <v>8</v>
      </c>
    </row>
    <row r="27" spans="1:26" ht="15" customHeight="1" x14ac:dyDescent="0.25">
      <c r="A27" s="75"/>
      <c r="B27" s="33" t="s">
        <v>125</v>
      </c>
      <c r="C27" s="76"/>
      <c r="D27" s="74"/>
      <c r="E27" s="14">
        <f t="shared" ref="E27:E28" si="41">F26</f>
        <v>6.5891203703703702E-2</v>
      </c>
      <c r="F27" s="44">
        <v>9.0462962962962967E-2</v>
      </c>
      <c r="G27" s="3">
        <f t="shared" si="28"/>
        <v>2.4571759259259265E-2</v>
      </c>
      <c r="H27" s="17">
        <v>2</v>
      </c>
      <c r="I27" s="5">
        <v>0</v>
      </c>
      <c r="J27" s="17">
        <v>0</v>
      </c>
      <c r="K27" s="5">
        <v>2</v>
      </c>
      <c r="L27" s="17">
        <v>3</v>
      </c>
      <c r="M27" s="17">
        <v>0</v>
      </c>
      <c r="N27" s="17">
        <v>0</v>
      </c>
      <c r="O27" s="17">
        <v>0</v>
      </c>
      <c r="P27" s="5">
        <v>2</v>
      </c>
      <c r="Q27" s="17">
        <v>1</v>
      </c>
      <c r="R27" s="32">
        <f t="shared" si="29"/>
        <v>10</v>
      </c>
      <c r="S27" s="57">
        <f t="shared" si="30"/>
        <v>6.9444444444444441E-3</v>
      </c>
      <c r="T27" s="44">
        <v>0</v>
      </c>
      <c r="U27" s="60">
        <f t="shared" si="31"/>
        <v>3.1516203703703713E-2</v>
      </c>
      <c r="V27" s="51">
        <f t="shared" si="32"/>
        <v>3.1516203703703713E-2</v>
      </c>
      <c r="W27" s="52">
        <f>IF(OR(I27=AB$3,J27=AB$3),"DISC",RANK(V27,V$5:V$31740,1))</f>
        <v>20</v>
      </c>
      <c r="X27" s="71"/>
      <c r="Y27" s="79"/>
      <c r="Z27" s="69"/>
    </row>
    <row r="28" spans="1:26" ht="15" customHeight="1" x14ac:dyDescent="0.25">
      <c r="A28" s="75"/>
      <c r="B28" s="33" t="s">
        <v>126</v>
      </c>
      <c r="C28" s="76"/>
      <c r="D28" s="74"/>
      <c r="E28" s="15">
        <f t="shared" si="41"/>
        <v>9.0462962962962967E-2</v>
      </c>
      <c r="F28" s="45">
        <v>0.11898148148148148</v>
      </c>
      <c r="G28" s="10">
        <f t="shared" si="28"/>
        <v>2.8518518518518512E-2</v>
      </c>
      <c r="H28" s="18">
        <v>0</v>
      </c>
      <c r="I28" s="11">
        <v>0</v>
      </c>
      <c r="J28" s="18">
        <v>0</v>
      </c>
      <c r="K28" s="11">
        <v>0</v>
      </c>
      <c r="L28" s="18">
        <v>2</v>
      </c>
      <c r="M28" s="18">
        <v>0</v>
      </c>
      <c r="N28" s="18">
        <v>0</v>
      </c>
      <c r="O28" s="18">
        <v>1</v>
      </c>
      <c r="P28" s="11">
        <v>2</v>
      </c>
      <c r="Q28" s="18">
        <v>10</v>
      </c>
      <c r="R28" s="12">
        <f t="shared" si="29"/>
        <v>15</v>
      </c>
      <c r="S28" s="58">
        <f t="shared" si="30"/>
        <v>1.0416666666666666E-2</v>
      </c>
      <c r="T28" s="45">
        <v>0</v>
      </c>
      <c r="U28" s="61">
        <f t="shared" si="31"/>
        <v>3.8935185185185177E-2</v>
      </c>
      <c r="V28" s="54">
        <f t="shared" si="32"/>
        <v>3.8935185185185177E-2</v>
      </c>
      <c r="W28" s="55">
        <f>IF(OR(I28=AB$3,J28=AB$3),"DISC",RANK(V28,V$5:V$31740,1))</f>
        <v>23</v>
      </c>
      <c r="X28" s="72"/>
      <c r="Y28" s="80"/>
      <c r="Z28" s="69"/>
    </row>
    <row r="29" spans="1:26" ht="15" customHeight="1" x14ac:dyDescent="0.25"/>
    <row r="30" spans="1:26" ht="15" customHeight="1" x14ac:dyDescent="0.25"/>
    <row r="31" spans="1:26" ht="15" customHeight="1" x14ac:dyDescent="0.25"/>
    <row r="32" spans="1:26" ht="15" customHeight="1" x14ac:dyDescent="0.25"/>
    <row r="33" ht="15" customHeight="1" x14ac:dyDescent="0.25"/>
    <row r="34" ht="15" customHeight="1" x14ac:dyDescent="0.25"/>
    <row r="35" ht="15" customHeight="1" x14ac:dyDescent="0.25"/>
  </sheetData>
  <mergeCells count="72">
    <mergeCell ref="Z23:Z25"/>
    <mergeCell ref="A23:A25"/>
    <mergeCell ref="C23:C25"/>
    <mergeCell ref="D23:D25"/>
    <mergeCell ref="X23:X25"/>
    <mergeCell ref="Y23:Y25"/>
    <mergeCell ref="Y5:Y7"/>
    <mergeCell ref="Z5:Z7"/>
    <mergeCell ref="Y14:Y16"/>
    <mergeCell ref="Z14:Z16"/>
    <mergeCell ref="Z2:Z4"/>
    <mergeCell ref="Y11:Y13"/>
    <mergeCell ref="Z11:Z13"/>
    <mergeCell ref="X11:X13"/>
    <mergeCell ref="X17:X19"/>
    <mergeCell ref="Y17:Y19"/>
    <mergeCell ref="Z17:Z19"/>
    <mergeCell ref="Y8:Y10"/>
    <mergeCell ref="Z8:Z10"/>
    <mergeCell ref="X14:X16"/>
    <mergeCell ref="X8:X10"/>
    <mergeCell ref="A5:A7"/>
    <mergeCell ref="C5:C7"/>
    <mergeCell ref="D5:D7"/>
    <mergeCell ref="D14:D16"/>
    <mergeCell ref="A17:A19"/>
    <mergeCell ref="C17:C19"/>
    <mergeCell ref="A14:A16"/>
    <mergeCell ref="C14:C16"/>
    <mergeCell ref="D17:D19"/>
    <mergeCell ref="R3:R4"/>
    <mergeCell ref="J3:J4"/>
    <mergeCell ref="H3:H4"/>
    <mergeCell ref="I3:I4"/>
    <mergeCell ref="A11:A13"/>
    <mergeCell ref="C11:C13"/>
    <mergeCell ref="G2:G4"/>
    <mergeCell ref="A2:A4"/>
    <mergeCell ref="C2:C4"/>
    <mergeCell ref="D2:D4"/>
    <mergeCell ref="E2:E4"/>
    <mergeCell ref="F2:F4"/>
    <mergeCell ref="B3:B4"/>
    <mergeCell ref="A8:A10"/>
    <mergeCell ref="C8:C10"/>
    <mergeCell ref="D8:D10"/>
    <mergeCell ref="D20:D22"/>
    <mergeCell ref="X20:X22"/>
    <mergeCell ref="Y20:Y22"/>
    <mergeCell ref="U2:U4"/>
    <mergeCell ref="W2:W4"/>
    <mergeCell ref="X2:X4"/>
    <mergeCell ref="T2:T4"/>
    <mergeCell ref="X5:X7"/>
    <mergeCell ref="S2:S4"/>
    <mergeCell ref="H2:R2"/>
    <mergeCell ref="K3:K4"/>
    <mergeCell ref="D11:D13"/>
    <mergeCell ref="L3:M3"/>
    <mergeCell ref="O3:O4"/>
    <mergeCell ref="P3:P4"/>
    <mergeCell ref="Q3:Q4"/>
    <mergeCell ref="A1:Z1"/>
    <mergeCell ref="Z26:Z28"/>
    <mergeCell ref="A26:A28"/>
    <mergeCell ref="C26:C28"/>
    <mergeCell ref="D26:D28"/>
    <mergeCell ref="X26:X28"/>
    <mergeCell ref="Y26:Y28"/>
    <mergeCell ref="Z20:Z22"/>
    <mergeCell ref="A20:A22"/>
    <mergeCell ref="C20:C22"/>
  </mergeCells>
  <dataValidations count="4">
    <dataValidation type="time" operator="greaterThanOrEqual" allowBlank="1" showInputMessage="1" showErrorMessage="1" prompt="čas jednotlivce v cíli" sqref="F5:F28">
      <formula1>E5</formula1>
    </dataValidation>
    <dataValidation type="time" operator="greaterThanOrEqual" allowBlank="1" showInputMessage="1" showErrorMessage="1" sqref="T5:T28 D5:D28">
      <formula1>0</formula1>
    </dataValidation>
    <dataValidation type="whole" operator="greaterThanOrEqual" allowBlank="1" showInputMessage="1" showErrorMessage="1" sqref="K5:Q28 H5:H28">
      <formula1>0</formula1>
    </dataValidation>
    <dataValidation type="list" operator="greaterThanOrEqual" allowBlank="1" showInputMessage="1" showErrorMessage="1" sqref="I5:J28">
      <formula1>$AB$2:$AB$3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Normal="100" workbookViewId="0">
      <selection sqref="A1:Z1"/>
    </sheetView>
  </sheetViews>
  <sheetFormatPr defaultColWidth="9.125" defaultRowHeight="15" x14ac:dyDescent="0.25"/>
  <cols>
    <col min="1" max="1" width="5" style="4" customWidth="1"/>
    <col min="2" max="2" width="21.875" style="2" customWidth="1"/>
    <col min="3" max="3" width="11.125" style="30" customWidth="1"/>
    <col min="4" max="4" width="8" style="2" hidden="1" customWidth="1"/>
    <col min="5" max="5" width="8" style="2" customWidth="1"/>
    <col min="6" max="6" width="7.625" style="2" customWidth="1"/>
    <col min="7" max="7" width="7.125" style="2" customWidth="1"/>
    <col min="8" max="8" width="2" style="2" bestFit="1" customWidth="1"/>
    <col min="9" max="9" width="2.125" style="2" bestFit="1" customWidth="1"/>
    <col min="10" max="10" width="1.875" style="2" bestFit="1" customWidth="1"/>
    <col min="11" max="11" width="2.125" style="2" bestFit="1" customWidth="1"/>
    <col min="12" max="13" width="1.875" style="2" bestFit="1" customWidth="1"/>
    <col min="14" max="14" width="1.875" style="2" customWidth="1"/>
    <col min="15" max="15" width="2.75" style="2" bestFit="1" customWidth="1"/>
    <col min="16" max="16" width="2.625" style="2" customWidth="1"/>
    <col min="17" max="17" width="3.625" style="2" bestFit="1" customWidth="1"/>
    <col min="18" max="18" width="5.375" style="2" hidden="1" customWidth="1"/>
    <col min="19" max="19" width="7.125" style="28" customWidth="1"/>
    <col min="20" max="20" width="7.25" style="2" bestFit="1" customWidth="1"/>
    <col min="21" max="21" width="8.75" style="31" customWidth="1"/>
    <col min="22" max="22" width="8.75" style="2" hidden="1" customWidth="1"/>
    <col min="23" max="23" width="8.25" style="2" customWidth="1"/>
    <col min="24" max="24" width="11.75" style="2" customWidth="1"/>
    <col min="25" max="25" width="7.125" style="2" hidden="1" customWidth="1"/>
    <col min="26" max="26" width="8.25" style="2" customWidth="1"/>
    <col min="27" max="16384" width="9.125" style="2"/>
  </cols>
  <sheetData>
    <row r="1" spans="1:28" x14ac:dyDescent="0.2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8" ht="15" customHeight="1" x14ac:dyDescent="0.25">
      <c r="A2" s="65" t="s">
        <v>0</v>
      </c>
      <c r="B2" s="38" t="s">
        <v>1</v>
      </c>
      <c r="C2" s="65" t="s">
        <v>2</v>
      </c>
      <c r="D2" s="65" t="s">
        <v>17</v>
      </c>
      <c r="E2" s="65" t="s">
        <v>15</v>
      </c>
      <c r="F2" s="64" t="s">
        <v>6</v>
      </c>
      <c r="G2" s="65" t="s">
        <v>7</v>
      </c>
      <c r="H2" s="77" t="s">
        <v>8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64" t="s">
        <v>28</v>
      </c>
      <c r="T2" s="63" t="s">
        <v>10</v>
      </c>
      <c r="U2" s="73" t="s">
        <v>11</v>
      </c>
      <c r="V2" s="39"/>
      <c r="W2" s="65" t="s">
        <v>16</v>
      </c>
      <c r="X2" s="65" t="s">
        <v>13</v>
      </c>
      <c r="Y2" s="39"/>
      <c r="Z2" s="65" t="s">
        <v>12</v>
      </c>
      <c r="AB2" s="19">
        <v>0</v>
      </c>
    </row>
    <row r="3" spans="1:28" ht="13.5" customHeight="1" x14ac:dyDescent="0.25">
      <c r="A3" s="65"/>
      <c r="B3" s="66" t="s">
        <v>14</v>
      </c>
      <c r="C3" s="65"/>
      <c r="D3" s="65"/>
      <c r="E3" s="65"/>
      <c r="F3" s="64"/>
      <c r="G3" s="65"/>
      <c r="H3" s="67" t="s">
        <v>23</v>
      </c>
      <c r="I3" s="67" t="s">
        <v>18</v>
      </c>
      <c r="J3" s="67" t="s">
        <v>19</v>
      </c>
      <c r="K3" s="67" t="s">
        <v>20</v>
      </c>
      <c r="L3" s="67" t="s">
        <v>24</v>
      </c>
      <c r="M3" s="67"/>
      <c r="N3" s="35" t="s">
        <v>18</v>
      </c>
      <c r="O3" s="67" t="s">
        <v>25</v>
      </c>
      <c r="P3" s="67" t="s">
        <v>26</v>
      </c>
      <c r="Q3" s="67" t="s">
        <v>27</v>
      </c>
      <c r="R3" s="66" t="s">
        <v>9</v>
      </c>
      <c r="S3" s="64"/>
      <c r="T3" s="63"/>
      <c r="U3" s="73"/>
      <c r="V3" s="39"/>
      <c r="W3" s="65"/>
      <c r="X3" s="65"/>
      <c r="Y3" s="39"/>
      <c r="Z3" s="65"/>
      <c r="AB3" s="19" t="s">
        <v>26</v>
      </c>
    </row>
    <row r="4" spans="1:28" ht="11.25" customHeight="1" x14ac:dyDescent="0.25">
      <c r="A4" s="65"/>
      <c r="B4" s="66"/>
      <c r="C4" s="65"/>
      <c r="D4" s="65"/>
      <c r="E4" s="65"/>
      <c r="F4" s="64"/>
      <c r="G4" s="65"/>
      <c r="H4" s="67"/>
      <c r="I4" s="67"/>
      <c r="J4" s="67"/>
      <c r="K4" s="67"/>
      <c r="L4" s="37" t="s">
        <v>21</v>
      </c>
      <c r="M4" s="37" t="s">
        <v>22</v>
      </c>
      <c r="N4" s="36" t="s">
        <v>21</v>
      </c>
      <c r="O4" s="67"/>
      <c r="P4" s="67"/>
      <c r="Q4" s="67"/>
      <c r="R4" s="66"/>
      <c r="S4" s="64"/>
      <c r="T4" s="63"/>
      <c r="U4" s="73"/>
      <c r="V4" s="39"/>
      <c r="W4" s="65"/>
      <c r="X4" s="65"/>
      <c r="Y4" s="39"/>
      <c r="Z4" s="65"/>
    </row>
    <row r="5" spans="1:28" ht="15" customHeight="1" x14ac:dyDescent="0.25">
      <c r="A5" s="75">
        <v>16</v>
      </c>
      <c r="B5" s="33" t="s">
        <v>97</v>
      </c>
      <c r="C5" s="76" t="s">
        <v>31</v>
      </c>
      <c r="D5" s="74">
        <v>2.2222222222222199E-2</v>
      </c>
      <c r="E5" s="13">
        <f>D5</f>
        <v>2.2222222222222199E-2</v>
      </c>
      <c r="F5" s="43">
        <v>4.1886574074074069E-2</v>
      </c>
      <c r="G5" s="7">
        <f>F5-E5</f>
        <v>1.966435185185187E-2</v>
      </c>
      <c r="H5" s="16">
        <v>2</v>
      </c>
      <c r="I5" s="8">
        <v>0</v>
      </c>
      <c r="J5" s="16">
        <v>0</v>
      </c>
      <c r="K5" s="8">
        <v>0</v>
      </c>
      <c r="L5" s="16">
        <v>0</v>
      </c>
      <c r="M5" s="16">
        <v>0</v>
      </c>
      <c r="N5" s="16">
        <v>0</v>
      </c>
      <c r="O5" s="16">
        <v>1</v>
      </c>
      <c r="P5" s="8">
        <v>1</v>
      </c>
      <c r="Q5" s="16">
        <v>0</v>
      </c>
      <c r="R5" s="9">
        <f>SUM(H5:Q5)</f>
        <v>4</v>
      </c>
      <c r="S5" s="56">
        <f>TIME(0,R5,0)</f>
        <v>2.7777777777777779E-3</v>
      </c>
      <c r="T5" s="46">
        <v>0</v>
      </c>
      <c r="U5" s="59">
        <f>G5+S5-T5</f>
        <v>2.2442129629629649E-2</v>
      </c>
      <c r="V5" s="48">
        <f>IF(OR(J5=AB$3,I5=AB$3),"",U5)</f>
        <v>2.2442129629629649E-2</v>
      </c>
      <c r="W5" s="49">
        <f>IF(OR(I5=AB$3,J5=AB$3),"DISC",RANK(V5,V$5:V$31725,1))</f>
        <v>8</v>
      </c>
      <c r="X5" s="70">
        <f>SUM(U5:U7)</f>
        <v>6.7164351851851878E-2</v>
      </c>
      <c r="Y5" s="78">
        <f>IF(OR(J5=AB$3,I5=AB$3,I6=AB$3,I7=AB$3,J6=AB$3,J7=AB$3),"",X5)</f>
        <v>6.7164351851851878E-2</v>
      </c>
      <c r="Z5" s="68">
        <f>IF(OR(W5="DISC",W6="DISC",W7="DISC"),"DISC",RANK(Y5,Y$5:Y$31725,1))</f>
        <v>1</v>
      </c>
    </row>
    <row r="6" spans="1:28" ht="15" customHeight="1" x14ac:dyDescent="0.25">
      <c r="A6" s="75"/>
      <c r="B6" s="33" t="s">
        <v>98</v>
      </c>
      <c r="C6" s="76"/>
      <c r="D6" s="74"/>
      <c r="E6" s="14">
        <f>F5</f>
        <v>4.1886574074074069E-2</v>
      </c>
      <c r="F6" s="44">
        <v>6.4398148148148149E-2</v>
      </c>
      <c r="G6" s="3">
        <f>F6-E6</f>
        <v>2.251157407407408E-2</v>
      </c>
      <c r="H6" s="17">
        <v>0</v>
      </c>
      <c r="I6" s="5">
        <v>0</v>
      </c>
      <c r="J6" s="17">
        <v>0</v>
      </c>
      <c r="K6" s="5">
        <v>0</v>
      </c>
      <c r="L6" s="17">
        <v>2</v>
      </c>
      <c r="M6" s="17">
        <v>0</v>
      </c>
      <c r="N6" s="17">
        <v>0</v>
      </c>
      <c r="O6" s="17">
        <v>1</v>
      </c>
      <c r="P6" s="5">
        <v>0</v>
      </c>
      <c r="Q6" s="17">
        <v>0</v>
      </c>
      <c r="R6" s="6">
        <f>SUM(H6:Q6)</f>
        <v>3</v>
      </c>
      <c r="S6" s="57">
        <f>TIME(0,R6,0)</f>
        <v>2.0833333333333333E-3</v>
      </c>
      <c r="T6" s="44">
        <v>0</v>
      </c>
      <c r="U6" s="60">
        <f>G6+S6-T6</f>
        <v>2.4594907407407413E-2</v>
      </c>
      <c r="V6" s="51">
        <f>IF(OR(J6=AB$3,I6=AB$3),"",U6)</f>
        <v>2.4594907407407413E-2</v>
      </c>
      <c r="W6" s="52">
        <f>IF(OR(I6=AB$3,J6=AB$3),"DISC",RANK(V6,V$5:V$31725,1))</f>
        <v>9</v>
      </c>
      <c r="X6" s="71"/>
      <c r="Y6" s="79"/>
      <c r="Z6" s="69"/>
    </row>
    <row r="7" spans="1:28" ht="15" customHeight="1" x14ac:dyDescent="0.25">
      <c r="A7" s="75"/>
      <c r="B7" s="33" t="s">
        <v>99</v>
      </c>
      <c r="C7" s="76"/>
      <c r="D7" s="74"/>
      <c r="E7" s="15">
        <f>F6</f>
        <v>6.4398148148148149E-2</v>
      </c>
      <c r="F7" s="45">
        <v>8.4525462962962969E-2</v>
      </c>
      <c r="G7" s="10">
        <f>F7-E7</f>
        <v>2.012731481481482E-2</v>
      </c>
      <c r="H7" s="18">
        <v>0</v>
      </c>
      <c r="I7" s="11">
        <v>0</v>
      </c>
      <c r="J7" s="18">
        <v>0</v>
      </c>
      <c r="K7" s="11">
        <v>0</v>
      </c>
      <c r="L7" s="18">
        <v>0</v>
      </c>
      <c r="M7" s="18">
        <v>0</v>
      </c>
      <c r="N7" s="18">
        <v>0</v>
      </c>
      <c r="O7" s="18">
        <v>0</v>
      </c>
      <c r="P7" s="11">
        <v>0</v>
      </c>
      <c r="Q7" s="18">
        <v>0</v>
      </c>
      <c r="R7" s="12">
        <f>SUM(H7:Q7)</f>
        <v>0</v>
      </c>
      <c r="S7" s="58">
        <f>TIME(0,R7,0)</f>
        <v>0</v>
      </c>
      <c r="T7" s="45">
        <v>0</v>
      </c>
      <c r="U7" s="61">
        <f>G7+S7-T7</f>
        <v>2.012731481481482E-2</v>
      </c>
      <c r="V7" s="54">
        <f>IF(OR(J7=AB$3,I7=AB$3),"",U7)</f>
        <v>2.012731481481482E-2</v>
      </c>
      <c r="W7" s="55">
        <f>IF(OR(I7=AB$3,J7=AB$3),"DISC",RANK(V7,V$5:V$31725,1))</f>
        <v>3</v>
      </c>
      <c r="X7" s="72"/>
      <c r="Y7" s="80"/>
      <c r="Z7" s="69"/>
    </row>
    <row r="8" spans="1:28" ht="15" customHeight="1" x14ac:dyDescent="0.25">
      <c r="A8" s="75">
        <v>8</v>
      </c>
      <c r="B8" s="33" t="s">
        <v>56</v>
      </c>
      <c r="C8" s="76" t="s">
        <v>54</v>
      </c>
      <c r="D8" s="74">
        <v>1.1111111111111099E-2</v>
      </c>
      <c r="E8" s="13">
        <f>D8</f>
        <v>1.1111111111111099E-2</v>
      </c>
      <c r="F8" s="43">
        <v>3.4884259259259261E-2</v>
      </c>
      <c r="G8" s="7">
        <f>F8-E8</f>
        <v>2.3773148148148161E-2</v>
      </c>
      <c r="H8" s="16">
        <v>2</v>
      </c>
      <c r="I8" s="8">
        <v>0</v>
      </c>
      <c r="J8" s="16">
        <v>0</v>
      </c>
      <c r="K8" s="8">
        <v>0</v>
      </c>
      <c r="L8" s="16">
        <v>1</v>
      </c>
      <c r="M8" s="16">
        <v>0</v>
      </c>
      <c r="N8" s="16">
        <v>0</v>
      </c>
      <c r="O8" s="16">
        <v>0</v>
      </c>
      <c r="P8" s="8">
        <v>0</v>
      </c>
      <c r="Q8" s="16">
        <v>0</v>
      </c>
      <c r="R8" s="9">
        <f>SUM(H8:Q8)</f>
        <v>3</v>
      </c>
      <c r="S8" s="56">
        <f>TIME(0,R8,0)</f>
        <v>2.0833333333333333E-3</v>
      </c>
      <c r="T8" s="46">
        <v>0</v>
      </c>
      <c r="U8" s="59">
        <f>G8+S8-T8</f>
        <v>2.5856481481481494E-2</v>
      </c>
      <c r="V8" s="48">
        <f>IF(OR(J8=AB$3,I8=AB$3),"",U8)</f>
        <v>2.5856481481481494E-2</v>
      </c>
      <c r="W8" s="49">
        <f>IF(OR(I8=AB$3,J8=AB$3),"DISC",RANK(V8,V$5:V$31725,1))</f>
        <v>10</v>
      </c>
      <c r="X8" s="70">
        <f>SUM(U8:U10)</f>
        <v>6.7708333333333343E-2</v>
      </c>
      <c r="Y8" s="78">
        <f>IF(OR(J8=AB$3,I8=AB$3,I9=AB$3,I10=AB$3,J9=AB$3,J10=AB$3),"",X8)</f>
        <v>6.7708333333333343E-2</v>
      </c>
      <c r="Z8" s="68">
        <f>IF(OR(W8="DISC",W9="DISC",W10="DISC"),"DISC",RANK(Y8,Y$5:Y$31725,1))</f>
        <v>2</v>
      </c>
    </row>
    <row r="9" spans="1:28" ht="15" customHeight="1" x14ac:dyDescent="0.25">
      <c r="A9" s="75"/>
      <c r="B9" s="33" t="s">
        <v>57</v>
      </c>
      <c r="C9" s="76"/>
      <c r="D9" s="74"/>
      <c r="E9" s="14">
        <f>F8</f>
        <v>3.4884259259259261E-2</v>
      </c>
      <c r="F9" s="44">
        <v>5.4560185185185184E-2</v>
      </c>
      <c r="G9" s="3">
        <f>F9-E9</f>
        <v>1.9675925925925923E-2</v>
      </c>
      <c r="H9" s="17">
        <v>0</v>
      </c>
      <c r="I9" s="5">
        <v>0</v>
      </c>
      <c r="J9" s="17">
        <v>0</v>
      </c>
      <c r="K9" s="5">
        <v>0</v>
      </c>
      <c r="L9" s="17">
        <v>0</v>
      </c>
      <c r="M9" s="17">
        <v>0</v>
      </c>
      <c r="N9" s="17">
        <v>0</v>
      </c>
      <c r="O9" s="17">
        <v>0</v>
      </c>
      <c r="P9" s="5">
        <v>3</v>
      </c>
      <c r="Q9" s="17">
        <v>0</v>
      </c>
      <c r="R9" s="6">
        <f>SUM(H9:Q9)</f>
        <v>3</v>
      </c>
      <c r="S9" s="57">
        <f>TIME(0,R9,0)</f>
        <v>2.0833333333333333E-3</v>
      </c>
      <c r="T9" s="44">
        <v>0</v>
      </c>
      <c r="U9" s="60">
        <f>G9+S9-T9</f>
        <v>2.1759259259259256E-2</v>
      </c>
      <c r="V9" s="51">
        <f>IF(OR(J9=AB$3,I9=AB$3),"",U9)</f>
        <v>2.1759259259259256E-2</v>
      </c>
      <c r="W9" s="52">
        <f>IF(OR(I9=AB$3,J9=AB$3),"DISC",RANK(V9,V$5:V$31725,1))</f>
        <v>4</v>
      </c>
      <c r="X9" s="71"/>
      <c r="Y9" s="79"/>
      <c r="Z9" s="69"/>
    </row>
    <row r="10" spans="1:28" ht="15" customHeight="1" x14ac:dyDescent="0.25">
      <c r="A10" s="75"/>
      <c r="B10" s="33" t="s">
        <v>58</v>
      </c>
      <c r="C10" s="76"/>
      <c r="D10" s="74"/>
      <c r="E10" s="15">
        <f>F9</f>
        <v>5.4560185185185184E-2</v>
      </c>
      <c r="F10" s="45">
        <v>7.4305555555555555E-2</v>
      </c>
      <c r="G10" s="10">
        <f>F10-E10</f>
        <v>1.9745370370370371E-2</v>
      </c>
      <c r="H10" s="18">
        <v>0</v>
      </c>
      <c r="I10" s="11">
        <v>0</v>
      </c>
      <c r="J10" s="18">
        <v>0</v>
      </c>
      <c r="K10" s="11">
        <v>0</v>
      </c>
      <c r="L10" s="18">
        <v>0</v>
      </c>
      <c r="M10" s="18">
        <v>0</v>
      </c>
      <c r="N10" s="18">
        <v>0</v>
      </c>
      <c r="O10" s="18">
        <v>0</v>
      </c>
      <c r="P10" s="11">
        <v>1</v>
      </c>
      <c r="Q10" s="18">
        <v>0</v>
      </c>
      <c r="R10" s="12">
        <f>SUM(H10:Q10)</f>
        <v>1</v>
      </c>
      <c r="S10" s="58">
        <f>TIME(0,R10,0)</f>
        <v>6.9444444444444447E-4</v>
      </c>
      <c r="T10" s="45">
        <v>3.4722222222222224E-4</v>
      </c>
      <c r="U10" s="61">
        <f>G10+S10-T10</f>
        <v>2.0092592592592596E-2</v>
      </c>
      <c r="V10" s="54">
        <f>IF(OR(J10=AB$3,I10=AB$3),"",U10)</f>
        <v>2.0092592592592596E-2</v>
      </c>
      <c r="W10" s="55">
        <f>IF(OR(I10=AB$3,J10=AB$3),"DISC",RANK(V10,V$5:V$31725,1))</f>
        <v>2</v>
      </c>
      <c r="X10" s="72"/>
      <c r="Y10" s="80"/>
      <c r="Z10" s="69"/>
    </row>
    <row r="11" spans="1:28" ht="15" customHeight="1" x14ac:dyDescent="0.25">
      <c r="A11" s="75">
        <v>24</v>
      </c>
      <c r="B11" s="33" t="s">
        <v>41</v>
      </c>
      <c r="C11" s="76" t="s">
        <v>55</v>
      </c>
      <c r="D11" s="74">
        <v>3.3333333333333298E-2</v>
      </c>
      <c r="E11" s="13">
        <f t="shared" ref="E11" si="0">D11</f>
        <v>3.3333333333333298E-2</v>
      </c>
      <c r="F11" s="43">
        <v>5.4143518518518514E-2</v>
      </c>
      <c r="G11" s="7">
        <f t="shared" ref="G11:G16" si="1">F11-E11</f>
        <v>2.0810185185185216E-2</v>
      </c>
      <c r="H11" s="16">
        <v>1</v>
      </c>
      <c r="I11" s="8">
        <v>0</v>
      </c>
      <c r="J11" s="16">
        <v>0</v>
      </c>
      <c r="K11" s="8">
        <v>0</v>
      </c>
      <c r="L11" s="16">
        <v>0</v>
      </c>
      <c r="M11" s="16">
        <v>0</v>
      </c>
      <c r="N11" s="16">
        <v>0</v>
      </c>
      <c r="O11" s="16">
        <v>0</v>
      </c>
      <c r="P11" s="8">
        <v>1</v>
      </c>
      <c r="Q11" s="16">
        <v>0</v>
      </c>
      <c r="R11" s="9">
        <f t="shared" ref="R11:R16" si="2">SUM(H11:Q11)</f>
        <v>2</v>
      </c>
      <c r="S11" s="56">
        <f t="shared" ref="S11:S16" si="3">TIME(0,R11,0)</f>
        <v>1.3888888888888889E-3</v>
      </c>
      <c r="T11" s="46">
        <v>0</v>
      </c>
      <c r="U11" s="59">
        <f t="shared" ref="U11:U16" si="4">G11+S11-T11</f>
        <v>2.2199074074074104E-2</v>
      </c>
      <c r="V11" s="48">
        <f t="shared" ref="V11:V16" si="5">IF(OR(J11=AB$3,I11=AB$3),"",U11)</f>
        <v>2.2199074074074104E-2</v>
      </c>
      <c r="W11" s="49">
        <f>IF(OR(I11=AB$3,J11=AB$3),"DISC",RANK(V11,V$5:V$31725,1))</f>
        <v>6</v>
      </c>
      <c r="X11" s="70">
        <f t="shared" ref="X11" si="6">SUM(U11:U13)</f>
        <v>6.9895833333333365E-2</v>
      </c>
      <c r="Y11" s="78">
        <f>IF(OR(J11=AB$3,I11=AB$3,I12=AB$3,I13=AB$3,J12=AB$3,J13=AB$3),"",X11)</f>
        <v>6.9895833333333365E-2</v>
      </c>
      <c r="Z11" s="68">
        <f>IF(OR(W11="DISC",W12="DISC",W13="DISC"),"DISC",RANK(Y11,Y$5:Y$31725,1))</f>
        <v>3</v>
      </c>
    </row>
    <row r="12" spans="1:28" ht="15" customHeight="1" x14ac:dyDescent="0.25">
      <c r="A12" s="75"/>
      <c r="B12" s="33" t="s">
        <v>42</v>
      </c>
      <c r="C12" s="76"/>
      <c r="D12" s="74"/>
      <c r="E12" s="14">
        <f t="shared" ref="E12:E13" si="7">F11</f>
        <v>5.4143518518518514E-2</v>
      </c>
      <c r="F12" s="44">
        <v>7.3437500000000003E-2</v>
      </c>
      <c r="G12" s="3">
        <f t="shared" si="1"/>
        <v>1.9293981481481488E-2</v>
      </c>
      <c r="H12" s="17">
        <v>1</v>
      </c>
      <c r="I12" s="5">
        <v>0</v>
      </c>
      <c r="J12" s="17">
        <v>0</v>
      </c>
      <c r="K12" s="5">
        <v>0</v>
      </c>
      <c r="L12" s="17">
        <v>0</v>
      </c>
      <c r="M12" s="17">
        <v>0</v>
      </c>
      <c r="N12" s="17">
        <v>0</v>
      </c>
      <c r="O12" s="17">
        <v>0</v>
      </c>
      <c r="P12" s="5">
        <v>0</v>
      </c>
      <c r="Q12" s="17">
        <v>0</v>
      </c>
      <c r="R12" s="6">
        <f t="shared" si="2"/>
        <v>1</v>
      </c>
      <c r="S12" s="57">
        <f t="shared" si="3"/>
        <v>6.9444444444444447E-4</v>
      </c>
      <c r="T12" s="44">
        <v>0</v>
      </c>
      <c r="U12" s="60">
        <f t="shared" si="4"/>
        <v>1.9988425925925934E-2</v>
      </c>
      <c r="V12" s="51">
        <f t="shared" si="5"/>
        <v>1.9988425925925934E-2</v>
      </c>
      <c r="W12" s="52">
        <f>IF(OR(I12=AB$3,J12=AB$3),"DISC",RANK(V12,V$5:V$31725,1))</f>
        <v>1</v>
      </c>
      <c r="X12" s="71"/>
      <c r="Y12" s="79"/>
      <c r="Z12" s="69"/>
    </row>
    <row r="13" spans="1:28" ht="15" customHeight="1" x14ac:dyDescent="0.25">
      <c r="A13" s="75"/>
      <c r="B13" s="33" t="s">
        <v>40</v>
      </c>
      <c r="C13" s="76"/>
      <c r="D13" s="74"/>
      <c r="E13" s="15">
        <f t="shared" si="7"/>
        <v>7.3437500000000003E-2</v>
      </c>
      <c r="F13" s="45">
        <v>9.4895833333333332E-2</v>
      </c>
      <c r="G13" s="10">
        <f t="shared" si="1"/>
        <v>2.1458333333333329E-2</v>
      </c>
      <c r="H13" s="18">
        <v>0</v>
      </c>
      <c r="I13" s="11">
        <v>0</v>
      </c>
      <c r="J13" s="18">
        <v>0</v>
      </c>
      <c r="K13" s="11">
        <v>0</v>
      </c>
      <c r="L13" s="18">
        <v>2</v>
      </c>
      <c r="M13" s="18">
        <v>0</v>
      </c>
      <c r="N13" s="18">
        <v>0</v>
      </c>
      <c r="O13" s="18">
        <v>0</v>
      </c>
      <c r="P13" s="11">
        <v>0</v>
      </c>
      <c r="Q13" s="18">
        <v>7</v>
      </c>
      <c r="R13" s="12">
        <f t="shared" si="2"/>
        <v>9</v>
      </c>
      <c r="S13" s="58">
        <f t="shared" si="3"/>
        <v>6.2499999999999995E-3</v>
      </c>
      <c r="T13" s="45">
        <v>0</v>
      </c>
      <c r="U13" s="61">
        <f t="shared" si="4"/>
        <v>2.7708333333333328E-2</v>
      </c>
      <c r="V13" s="54">
        <f t="shared" si="5"/>
        <v>2.7708333333333328E-2</v>
      </c>
      <c r="W13" s="55">
        <f>IF(OR(I13=AB$3,J13=AB$3),"DISC",RANK(V13,V$5:V$31725,1))</f>
        <v>14</v>
      </c>
      <c r="X13" s="72"/>
      <c r="Y13" s="80"/>
      <c r="Z13" s="69"/>
    </row>
    <row r="14" spans="1:28" ht="15" customHeight="1" x14ac:dyDescent="0.25">
      <c r="A14" s="75">
        <v>31</v>
      </c>
      <c r="B14" s="33" t="s">
        <v>59</v>
      </c>
      <c r="C14" s="76" t="s">
        <v>54</v>
      </c>
      <c r="D14" s="74">
        <v>4.3055555555555597E-2</v>
      </c>
      <c r="E14" s="13">
        <v>4.3750000000000004E-2</v>
      </c>
      <c r="F14" s="43">
        <v>6.3981481481481486E-2</v>
      </c>
      <c r="G14" s="7">
        <f t="shared" si="1"/>
        <v>2.0231481481481482E-2</v>
      </c>
      <c r="H14" s="16">
        <v>2</v>
      </c>
      <c r="I14" s="8">
        <v>0</v>
      </c>
      <c r="J14" s="16">
        <v>0</v>
      </c>
      <c r="K14" s="8">
        <v>0</v>
      </c>
      <c r="L14" s="16">
        <v>1</v>
      </c>
      <c r="M14" s="16">
        <v>0</v>
      </c>
      <c r="N14" s="16">
        <v>0</v>
      </c>
      <c r="O14" s="16">
        <v>0</v>
      </c>
      <c r="P14" s="8">
        <v>0</v>
      </c>
      <c r="Q14" s="16">
        <v>0</v>
      </c>
      <c r="R14" s="9">
        <f t="shared" si="2"/>
        <v>3</v>
      </c>
      <c r="S14" s="56">
        <f t="shared" si="3"/>
        <v>2.0833333333333333E-3</v>
      </c>
      <c r="T14" s="46">
        <v>0</v>
      </c>
      <c r="U14" s="59">
        <f t="shared" si="4"/>
        <v>2.2314814814814815E-2</v>
      </c>
      <c r="V14" s="48">
        <f t="shared" si="5"/>
        <v>2.2314814814814815E-2</v>
      </c>
      <c r="W14" s="49">
        <f>IF(OR(I14=AB$3,J14=AB$3),"DISC",RANK(V14,V$5:V$31725,1))</f>
        <v>7</v>
      </c>
      <c r="X14" s="70">
        <f t="shared" ref="X14" si="8">SUM(U14:U16)</f>
        <v>7.2812500000000002E-2</v>
      </c>
      <c r="Y14" s="78">
        <f>IF(OR(J14=AB$3,I14=AB$3,I15=AB$3,I16=AB$3,J15=AB$3,J16=AB$3),"",X14)</f>
        <v>7.2812500000000002E-2</v>
      </c>
      <c r="Z14" s="68">
        <f>IF(OR(W14="DISC",W15="DISC",W16="DISC"),"DISC",RANK(Y14,Y$5:Y$31725,1))</f>
        <v>4</v>
      </c>
    </row>
    <row r="15" spans="1:28" ht="15" customHeight="1" x14ac:dyDescent="0.25">
      <c r="A15" s="75"/>
      <c r="B15" s="33" t="s">
        <v>60</v>
      </c>
      <c r="C15" s="76"/>
      <c r="D15" s="74"/>
      <c r="E15" s="14">
        <f>F14</f>
        <v>6.3981481481481486E-2</v>
      </c>
      <c r="F15" s="44">
        <v>8.4004629629629624E-2</v>
      </c>
      <c r="G15" s="3">
        <f t="shared" si="1"/>
        <v>2.0023148148148137E-2</v>
      </c>
      <c r="H15" s="17">
        <v>0</v>
      </c>
      <c r="I15" s="5">
        <v>0</v>
      </c>
      <c r="J15" s="17">
        <v>0</v>
      </c>
      <c r="K15" s="5">
        <v>0</v>
      </c>
      <c r="L15" s="17">
        <v>1</v>
      </c>
      <c r="M15" s="17">
        <v>0</v>
      </c>
      <c r="N15" s="17">
        <v>0</v>
      </c>
      <c r="O15" s="17">
        <v>0</v>
      </c>
      <c r="P15" s="5">
        <v>1</v>
      </c>
      <c r="Q15" s="17">
        <v>1</v>
      </c>
      <c r="R15" s="6">
        <f t="shared" si="2"/>
        <v>3</v>
      </c>
      <c r="S15" s="57">
        <f t="shared" si="3"/>
        <v>2.0833333333333333E-3</v>
      </c>
      <c r="T15" s="44">
        <v>0</v>
      </c>
      <c r="U15" s="60">
        <f t="shared" si="4"/>
        <v>2.210648148148147E-2</v>
      </c>
      <c r="V15" s="51">
        <f t="shared" si="5"/>
        <v>2.210648148148147E-2</v>
      </c>
      <c r="W15" s="52">
        <f>IF(OR(I15=AB$3,J15=AB$3),"DISC",RANK(V15,V$5:V$31725,1))</f>
        <v>5</v>
      </c>
      <c r="X15" s="71"/>
      <c r="Y15" s="79"/>
      <c r="Z15" s="69"/>
    </row>
    <row r="16" spans="1:28" ht="15" customHeight="1" x14ac:dyDescent="0.25">
      <c r="A16" s="75"/>
      <c r="B16" s="33" t="s">
        <v>61</v>
      </c>
      <c r="C16" s="76"/>
      <c r="D16" s="74"/>
      <c r="E16" s="15">
        <f>F15</f>
        <v>8.4004629629629624E-2</v>
      </c>
      <c r="F16" s="45">
        <v>0.10892361111111111</v>
      </c>
      <c r="G16" s="10">
        <f t="shared" si="1"/>
        <v>2.4918981481481486E-2</v>
      </c>
      <c r="H16" s="18">
        <v>0</v>
      </c>
      <c r="I16" s="11">
        <v>0</v>
      </c>
      <c r="J16" s="18">
        <v>0</v>
      </c>
      <c r="K16" s="11">
        <v>0</v>
      </c>
      <c r="L16" s="18">
        <v>1</v>
      </c>
      <c r="M16" s="18">
        <v>1</v>
      </c>
      <c r="N16" s="18">
        <v>0</v>
      </c>
      <c r="O16" s="18">
        <v>1</v>
      </c>
      <c r="P16" s="11">
        <v>1</v>
      </c>
      <c r="Q16" s="18">
        <v>1</v>
      </c>
      <c r="R16" s="12">
        <f t="shared" si="2"/>
        <v>5</v>
      </c>
      <c r="S16" s="58">
        <f t="shared" si="3"/>
        <v>3.472222222222222E-3</v>
      </c>
      <c r="T16" s="45">
        <v>0</v>
      </c>
      <c r="U16" s="61">
        <f t="shared" si="4"/>
        <v>2.839120370370371E-2</v>
      </c>
      <c r="V16" s="54">
        <f t="shared" si="5"/>
        <v>2.839120370370371E-2</v>
      </c>
      <c r="W16" s="55">
        <f>IF(OR(I16=AB$3,J16=AB$3),"DISC",RANK(V16,V$5:V$31725,1))</f>
        <v>15</v>
      </c>
      <c r="X16" s="72"/>
      <c r="Y16" s="80"/>
      <c r="Z16" s="69"/>
    </row>
    <row r="17" spans="1:26" ht="15" customHeight="1" x14ac:dyDescent="0.25">
      <c r="A17" s="75">
        <v>20</v>
      </c>
      <c r="B17" s="33" t="s">
        <v>37</v>
      </c>
      <c r="C17" s="76" t="s">
        <v>33</v>
      </c>
      <c r="D17" s="74">
        <v>2.7777777777777801E-2</v>
      </c>
      <c r="E17" s="13">
        <f t="shared" ref="E17" si="9">D17</f>
        <v>2.7777777777777801E-2</v>
      </c>
      <c r="F17" s="43">
        <v>5.0798611111111114E-2</v>
      </c>
      <c r="G17" s="7">
        <f>F17-E17</f>
        <v>2.3020833333333313E-2</v>
      </c>
      <c r="H17" s="16">
        <v>0</v>
      </c>
      <c r="I17" s="8">
        <v>0</v>
      </c>
      <c r="J17" s="16">
        <v>0</v>
      </c>
      <c r="K17" s="8">
        <v>0</v>
      </c>
      <c r="L17" s="16">
        <v>1</v>
      </c>
      <c r="M17" s="16">
        <v>0</v>
      </c>
      <c r="N17" s="16">
        <v>0</v>
      </c>
      <c r="O17" s="16">
        <v>0</v>
      </c>
      <c r="P17" s="8">
        <v>4</v>
      </c>
      <c r="Q17" s="16">
        <v>1</v>
      </c>
      <c r="R17" s="9">
        <f>SUM(H17:Q17)</f>
        <v>6</v>
      </c>
      <c r="S17" s="56">
        <f>TIME(0,R17,0)</f>
        <v>4.1666666666666666E-3</v>
      </c>
      <c r="T17" s="46">
        <v>0</v>
      </c>
      <c r="U17" s="59">
        <f>G17+S17-T17</f>
        <v>2.7187499999999979E-2</v>
      </c>
      <c r="V17" s="48">
        <f>IF(OR(J17=AB$3,I17=AB$3),"",U17)</f>
        <v>2.7187499999999979E-2</v>
      </c>
      <c r="W17" s="49">
        <f>IF(OR(I17=AB$3,J17=AB$3),"DISC",RANK(V17,V$5:V$31725,1))</f>
        <v>13</v>
      </c>
      <c r="X17" s="70">
        <f t="shared" ref="X17" si="10">SUM(U17:U19)</f>
        <v>9.3622685185185156E-2</v>
      </c>
      <c r="Y17" s="78">
        <f>IF(OR(J17=AB$3,I17=AB$3,I18=AB$3,I19=AB$3,J18=AB$3,J19=AB$3),"",X17)</f>
        <v>9.3622685185185156E-2</v>
      </c>
      <c r="Z17" s="68">
        <f>IF(OR(W17="DISC",W18="DISC",W19="DISC"),"DISC",RANK(Y17,Y$5:Y$31725,1))</f>
        <v>5</v>
      </c>
    </row>
    <row r="18" spans="1:26" ht="15" customHeight="1" x14ac:dyDescent="0.25">
      <c r="A18" s="75"/>
      <c r="B18" s="33" t="s">
        <v>38</v>
      </c>
      <c r="C18" s="76"/>
      <c r="D18" s="74"/>
      <c r="E18" s="14">
        <f t="shared" ref="E18:E19" si="11">F17</f>
        <v>5.0798611111111114E-2</v>
      </c>
      <c r="F18" s="44">
        <v>8.3113425925925924E-2</v>
      </c>
      <c r="G18" s="3">
        <f>F18-E18</f>
        <v>3.231481481481481E-2</v>
      </c>
      <c r="H18" s="17">
        <v>2</v>
      </c>
      <c r="I18" s="5">
        <v>0</v>
      </c>
      <c r="J18" s="17">
        <v>0</v>
      </c>
      <c r="K18" s="5">
        <v>0</v>
      </c>
      <c r="L18" s="17">
        <v>2</v>
      </c>
      <c r="M18" s="17">
        <v>2</v>
      </c>
      <c r="N18" s="17">
        <v>0</v>
      </c>
      <c r="O18" s="17">
        <v>2</v>
      </c>
      <c r="P18" s="5">
        <v>2</v>
      </c>
      <c r="Q18" s="17">
        <v>1</v>
      </c>
      <c r="R18" s="6">
        <f>SUM(H18:Q18)</f>
        <v>11</v>
      </c>
      <c r="S18" s="57">
        <f>TIME(0,R18,0)</f>
        <v>7.6388888888888886E-3</v>
      </c>
      <c r="T18" s="44">
        <v>0</v>
      </c>
      <c r="U18" s="60">
        <f>G18+S18-T18</f>
        <v>3.99537037037037E-2</v>
      </c>
      <c r="V18" s="51">
        <f>IF(OR(J18=AB$3,I18=AB$3),"",U18)</f>
        <v>3.99537037037037E-2</v>
      </c>
      <c r="W18" s="52">
        <f>IF(OR(I18=AB$3,J18=AB$3),"DISC",RANK(V18,V$5:V$31725,1))</f>
        <v>17</v>
      </c>
      <c r="X18" s="71"/>
      <c r="Y18" s="79"/>
      <c r="Z18" s="69"/>
    </row>
    <row r="19" spans="1:26" ht="15" customHeight="1" x14ac:dyDescent="0.25">
      <c r="A19" s="75"/>
      <c r="B19" s="33" t="s">
        <v>39</v>
      </c>
      <c r="C19" s="76"/>
      <c r="D19" s="74"/>
      <c r="E19" s="15">
        <f t="shared" si="11"/>
        <v>8.3113425925925924E-2</v>
      </c>
      <c r="F19" s="45">
        <v>0.1095949074074074</v>
      </c>
      <c r="G19" s="10">
        <f>F19-E19</f>
        <v>2.6481481481481481E-2</v>
      </c>
      <c r="H19" s="18">
        <v>0</v>
      </c>
      <c r="I19" s="11">
        <v>0</v>
      </c>
      <c r="J19" s="18">
        <v>0</v>
      </c>
      <c r="K19" s="11">
        <v>0</v>
      </c>
      <c r="L19" s="18">
        <v>0</v>
      </c>
      <c r="M19" s="18">
        <v>0</v>
      </c>
      <c r="N19" s="18">
        <v>0</v>
      </c>
      <c r="O19" s="18">
        <v>0</v>
      </c>
      <c r="P19" s="11">
        <v>0</v>
      </c>
      <c r="Q19" s="18">
        <v>0</v>
      </c>
      <c r="R19" s="12">
        <f>SUM(H19:Q19)</f>
        <v>0</v>
      </c>
      <c r="S19" s="58">
        <f>TIME(0,R19,0)</f>
        <v>0</v>
      </c>
      <c r="T19" s="45">
        <v>0</v>
      </c>
      <c r="U19" s="61">
        <f>G19+S19-T19</f>
        <v>2.6481481481481481E-2</v>
      </c>
      <c r="V19" s="54">
        <f>IF(OR(J19=AB$3,I19=AB$3),"",U19)</f>
        <v>2.6481481481481481E-2</v>
      </c>
      <c r="W19" s="55">
        <f>IF(OR(I19=AB$3,J19=AB$3),"DISC",RANK(V19,V$5:V$31725,1))</f>
        <v>12</v>
      </c>
      <c r="X19" s="72"/>
      <c r="Y19" s="80"/>
      <c r="Z19" s="69"/>
    </row>
    <row r="20" spans="1:26" ht="15" customHeight="1" x14ac:dyDescent="0.25">
      <c r="A20" s="75">
        <v>12</v>
      </c>
      <c r="B20" s="33" t="s">
        <v>100</v>
      </c>
      <c r="C20" s="76" t="s">
        <v>31</v>
      </c>
      <c r="D20" s="74">
        <v>1.6666666666666701E-2</v>
      </c>
      <c r="E20" s="13">
        <f>D20</f>
        <v>1.6666666666666701E-2</v>
      </c>
      <c r="F20" s="43">
        <v>4.4791666666666667E-2</v>
      </c>
      <c r="G20" s="7">
        <f>F20-E20</f>
        <v>2.8124999999999966E-2</v>
      </c>
      <c r="H20" s="16">
        <v>0</v>
      </c>
      <c r="I20" s="8">
        <v>0</v>
      </c>
      <c r="J20" s="16">
        <v>0</v>
      </c>
      <c r="K20" s="8">
        <v>0</v>
      </c>
      <c r="L20" s="16">
        <v>3</v>
      </c>
      <c r="M20" s="16">
        <v>2</v>
      </c>
      <c r="N20" s="16">
        <v>1</v>
      </c>
      <c r="O20" s="16">
        <v>5</v>
      </c>
      <c r="P20" s="8">
        <v>3</v>
      </c>
      <c r="Q20" s="16">
        <v>4</v>
      </c>
      <c r="R20" s="9">
        <f>SUM(H20:Q20)</f>
        <v>18</v>
      </c>
      <c r="S20" s="56">
        <f>TIME(0,R20,0)</f>
        <v>1.2499999999999999E-2</v>
      </c>
      <c r="T20" s="46">
        <v>0</v>
      </c>
      <c r="U20" s="59">
        <f>G20+S20-T20</f>
        <v>4.0624999999999967E-2</v>
      </c>
      <c r="V20" s="48">
        <f>IF(OR(J20=AB$3,I20=AB$3),"",U20)</f>
        <v>4.0624999999999967E-2</v>
      </c>
      <c r="W20" s="49">
        <f>IF(OR(I20=AB$3,J20=AB$3),"DISC",RANK(V20,V$5:V$31725,1))</f>
        <v>18</v>
      </c>
      <c r="X20" s="70">
        <f t="shared" ref="X20" si="12">SUM(U20:U22)</f>
        <v>9.5555555555555519E-2</v>
      </c>
      <c r="Y20" s="78">
        <f>IF(OR(J20=AB$3,I20=AB$3,I21=AB$3,I22=AB$3,J21=AB$3,J22=AB$3),"",X20)</f>
        <v>9.5555555555555519E-2</v>
      </c>
      <c r="Z20" s="68">
        <f>IF(OR(W20="DISC",W21="DISC",W22="DISC"),"DISC",RANK(Y20,Y$5:Y$31725,1))</f>
        <v>6</v>
      </c>
    </row>
    <row r="21" spans="1:26" ht="15" customHeight="1" x14ac:dyDescent="0.25">
      <c r="A21" s="75"/>
      <c r="B21" s="33" t="s">
        <v>101</v>
      </c>
      <c r="C21" s="76"/>
      <c r="D21" s="74"/>
      <c r="E21" s="14">
        <f>F20</f>
        <v>4.4791666666666667E-2</v>
      </c>
      <c r="F21" s="44">
        <v>7.0543981481481485E-2</v>
      </c>
      <c r="G21" s="3">
        <f>F21-E21</f>
        <v>2.5752314814814818E-2</v>
      </c>
      <c r="H21" s="17">
        <v>0</v>
      </c>
      <c r="I21" s="5">
        <v>0</v>
      </c>
      <c r="J21" s="17">
        <v>0</v>
      </c>
      <c r="K21" s="5">
        <v>0</v>
      </c>
      <c r="L21" s="17">
        <v>3</v>
      </c>
      <c r="M21" s="17">
        <v>1</v>
      </c>
      <c r="N21" s="17">
        <v>0</v>
      </c>
      <c r="O21" s="17">
        <v>0</v>
      </c>
      <c r="P21" s="5">
        <v>0</v>
      </c>
      <c r="Q21" s="17">
        <v>0</v>
      </c>
      <c r="R21" s="6">
        <f>SUM(H21:Q21)</f>
        <v>4</v>
      </c>
      <c r="S21" s="57">
        <f>TIME(0,R21,0)</f>
        <v>2.7777777777777779E-3</v>
      </c>
      <c r="T21" s="44">
        <v>0</v>
      </c>
      <c r="U21" s="60">
        <f>G21+S21-T21</f>
        <v>2.8530092592592596E-2</v>
      </c>
      <c r="V21" s="51">
        <f>IF(OR(J21=AB$3,I21=AB$3),"",U21)</f>
        <v>2.8530092592592596E-2</v>
      </c>
      <c r="W21" s="52">
        <f>IF(OR(I21=AB$3,J21=AB$3),"DISC",RANK(V21,V$5:V$31725,1))</f>
        <v>16</v>
      </c>
      <c r="X21" s="71"/>
      <c r="Y21" s="79"/>
      <c r="Z21" s="69"/>
    </row>
    <row r="22" spans="1:26" ht="15" customHeight="1" x14ac:dyDescent="0.25">
      <c r="A22" s="75"/>
      <c r="B22" s="33" t="s">
        <v>102</v>
      </c>
      <c r="C22" s="76"/>
      <c r="D22" s="74"/>
      <c r="E22" s="15">
        <f>F21</f>
        <v>7.0543981481481485E-2</v>
      </c>
      <c r="F22" s="45">
        <v>9.347222222222222E-2</v>
      </c>
      <c r="G22" s="10">
        <f>F22-E22</f>
        <v>2.2928240740740735E-2</v>
      </c>
      <c r="H22" s="18">
        <v>0</v>
      </c>
      <c r="I22" s="11">
        <v>0</v>
      </c>
      <c r="J22" s="18">
        <v>0</v>
      </c>
      <c r="K22" s="11">
        <v>0</v>
      </c>
      <c r="L22" s="18">
        <v>2</v>
      </c>
      <c r="M22" s="18">
        <v>0</v>
      </c>
      <c r="N22" s="18">
        <v>0</v>
      </c>
      <c r="O22" s="18">
        <v>0</v>
      </c>
      <c r="P22" s="11">
        <v>3</v>
      </c>
      <c r="Q22" s="18">
        <v>0</v>
      </c>
      <c r="R22" s="12">
        <f>SUM(H22:Q22)</f>
        <v>5</v>
      </c>
      <c r="S22" s="58">
        <f>TIME(0,R22,0)</f>
        <v>3.472222222222222E-3</v>
      </c>
      <c r="T22" s="45">
        <v>0</v>
      </c>
      <c r="U22" s="61">
        <f>G22+S22-T22</f>
        <v>2.6400462962962959E-2</v>
      </c>
      <c r="V22" s="54">
        <f>IF(OR(J22=AB$3,I22=AB$3),"",U22)</f>
        <v>2.6400462962962959E-2</v>
      </c>
      <c r="W22" s="55">
        <f>IF(OR(I22=AB$3,J22=AB$3),"DISC",RANK(V22,V$5:V$31725,1))</f>
        <v>11</v>
      </c>
      <c r="X22" s="72"/>
      <c r="Y22" s="80"/>
      <c r="Z22" s="69"/>
    </row>
  </sheetData>
  <mergeCells count="60">
    <mergeCell ref="Z14:Z16"/>
    <mergeCell ref="Y20:Y22"/>
    <mergeCell ref="Z20:Z22"/>
    <mergeCell ref="Y14:Y16"/>
    <mergeCell ref="Z2:Z4"/>
    <mergeCell ref="Y8:Y10"/>
    <mergeCell ref="Z8:Z10"/>
    <mergeCell ref="Y11:Y13"/>
    <mergeCell ref="Z11:Z13"/>
    <mergeCell ref="Y5:Y7"/>
    <mergeCell ref="Z5:Z7"/>
    <mergeCell ref="Y17:Y19"/>
    <mergeCell ref="Z17:Z19"/>
    <mergeCell ref="A20:A22"/>
    <mergeCell ref="C20:C22"/>
    <mergeCell ref="D8:D10"/>
    <mergeCell ref="A8:A10"/>
    <mergeCell ref="C8:C10"/>
    <mergeCell ref="A14:A16"/>
    <mergeCell ref="C14:C16"/>
    <mergeCell ref="A5:A7"/>
    <mergeCell ref="C5:C7"/>
    <mergeCell ref="D5:D7"/>
    <mergeCell ref="C11:C13"/>
    <mergeCell ref="D11:D13"/>
    <mergeCell ref="D17:D19"/>
    <mergeCell ref="D14:D16"/>
    <mergeCell ref="D20:D22"/>
    <mergeCell ref="X14:X16"/>
    <mergeCell ref="U2:U4"/>
    <mergeCell ref="W2:W4"/>
    <mergeCell ref="X2:X4"/>
    <mergeCell ref="L3:M3"/>
    <mergeCell ref="O3:O4"/>
    <mergeCell ref="P3:P4"/>
    <mergeCell ref="Q3:Q4"/>
    <mergeCell ref="R3:R4"/>
    <mergeCell ref="T2:T4"/>
    <mergeCell ref="S2:S4"/>
    <mergeCell ref="H2:R2"/>
    <mergeCell ref="K3:K4"/>
    <mergeCell ref="J3:J4"/>
    <mergeCell ref="H3:H4"/>
    <mergeCell ref="I3:I4"/>
    <mergeCell ref="A1:Z1"/>
    <mergeCell ref="X8:X10"/>
    <mergeCell ref="X11:X13"/>
    <mergeCell ref="X20:X22"/>
    <mergeCell ref="X5:X7"/>
    <mergeCell ref="X17:X19"/>
    <mergeCell ref="G2:G4"/>
    <mergeCell ref="A2:A4"/>
    <mergeCell ref="C2:C4"/>
    <mergeCell ref="D2:D4"/>
    <mergeCell ref="E2:E4"/>
    <mergeCell ref="F2:F4"/>
    <mergeCell ref="B3:B4"/>
    <mergeCell ref="A17:A19"/>
    <mergeCell ref="C17:C19"/>
    <mergeCell ref="A11:A13"/>
  </mergeCells>
  <dataValidations count="4">
    <dataValidation type="time" operator="greaterThanOrEqual" allowBlank="1" showInputMessage="1" showErrorMessage="1" sqref="D11:D22 D5:D10 T11:T22 T5:T10">
      <formula1>0</formula1>
    </dataValidation>
    <dataValidation type="whole" operator="greaterThanOrEqual" allowBlank="1" showInputMessage="1" showErrorMessage="1" sqref="H11:H22 H5:H10 K11:Q22 K5:Q10">
      <formula1>0</formula1>
    </dataValidation>
    <dataValidation type="list" operator="greaterThanOrEqual" allowBlank="1" showInputMessage="1" showErrorMessage="1" sqref="I11:J22 I5:J10">
      <formula1>$AB$2:$AB$3</formula1>
    </dataValidation>
    <dataValidation type="time" operator="greaterThanOrEqual" allowBlank="1" showInputMessage="1" showErrorMessage="1" prompt="čas jednotlivce v cíli" sqref="F11:F22 F5:F10">
      <formula1>E5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MUŽI</vt:lpstr>
      <vt:lpstr>ŽENY</vt:lpstr>
      <vt:lpstr>ŽÁCI</vt:lpstr>
      <vt:lpstr>ŽÁKYNĚ</vt:lpstr>
      <vt:lpstr>MUŽI!Oblast_tisku</vt:lpstr>
      <vt:lpstr>ŽÁCI!Oblast_tisku</vt:lpstr>
      <vt:lpstr>ŽÁKYNĚ!Oblast_tisku</vt:lpstr>
      <vt:lpstr>ŽENY!Oblast_tisku</vt:lpstr>
    </vt:vector>
  </TitlesOfParts>
  <Company>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</dc:creator>
  <cp:lastModifiedBy>Peter Vaněk</cp:lastModifiedBy>
  <cp:lastPrinted>2016-09-24T12:10:13Z</cp:lastPrinted>
  <dcterms:created xsi:type="dcterms:W3CDTF">2011-09-13T18:59:04Z</dcterms:created>
  <dcterms:modified xsi:type="dcterms:W3CDTF">2016-09-25T17:51:08Z</dcterms:modified>
</cp:coreProperties>
</file>