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1\Desktop\"/>
    </mc:Choice>
  </mc:AlternateContent>
  <bookViews>
    <workbookView xWindow="0" yWindow="90" windowWidth="19035" windowHeight="8445"/>
  </bookViews>
  <sheets>
    <sheet name="MČR štafety 2013" sheetId="11" r:id="rId1"/>
    <sheet name="ŽÁKYNĚ" sheetId="10" r:id="rId2"/>
    <sheet name="ŽÁCI" sheetId="8" r:id="rId3"/>
    <sheet name="ŽENY" sheetId="9" r:id="rId4"/>
    <sheet name="MUŽI" sheetId="2" r:id="rId5"/>
  </sheets>
  <calcPr calcId="152511"/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4" i="2"/>
  <c r="P23" i="9"/>
  <c r="Q23" i="9" s="1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4" i="9"/>
  <c r="P4" i="9"/>
  <c r="P12" i="8"/>
  <c r="Q12" i="8" s="1"/>
  <c r="D12" i="8"/>
  <c r="F12" i="8" s="1"/>
  <c r="P11" i="8"/>
  <c r="Q11" i="8" s="1"/>
  <c r="F11" i="8"/>
  <c r="D11" i="8"/>
  <c r="P10" i="8"/>
  <c r="Q10" i="8" s="1"/>
  <c r="F10" i="8"/>
  <c r="P27" i="10"/>
  <c r="Q27" i="10" s="1"/>
  <c r="D27" i="10"/>
  <c r="F27" i="10" s="1"/>
  <c r="P26" i="10"/>
  <c r="Q26" i="10" s="1"/>
  <c r="D26" i="10"/>
  <c r="F26" i="10" s="1"/>
  <c r="P25" i="10"/>
  <c r="Q25" i="10" s="1"/>
  <c r="F25" i="10"/>
  <c r="P24" i="10"/>
  <c r="Q24" i="10" s="1"/>
  <c r="D24" i="10"/>
  <c r="F24" i="10" s="1"/>
  <c r="P23" i="10"/>
  <c r="Q23" i="10" s="1"/>
  <c r="F23" i="10"/>
  <c r="D23" i="10"/>
  <c r="P22" i="10"/>
  <c r="Q22" i="10" s="1"/>
  <c r="F22" i="10"/>
  <c r="P21" i="10"/>
  <c r="Q21" i="10" s="1"/>
  <c r="F21" i="10"/>
  <c r="D21" i="10"/>
  <c r="P20" i="10"/>
  <c r="Q20" i="10" s="1"/>
  <c r="D20" i="10"/>
  <c r="F20" i="10" s="1"/>
  <c r="P19" i="10"/>
  <c r="Q19" i="10" s="1"/>
  <c r="F19" i="10"/>
  <c r="P18" i="10"/>
  <c r="Q18" i="10" s="1"/>
  <c r="D18" i="10"/>
  <c r="F18" i="10" s="1"/>
  <c r="P17" i="10"/>
  <c r="Q17" i="10" s="1"/>
  <c r="D17" i="10"/>
  <c r="F17" i="10" s="1"/>
  <c r="P16" i="10"/>
  <c r="Q16" i="10" s="1"/>
  <c r="F16" i="10"/>
  <c r="P15" i="10"/>
  <c r="Q15" i="10" s="1"/>
  <c r="D15" i="10"/>
  <c r="F15" i="10" s="1"/>
  <c r="P14" i="10"/>
  <c r="Q14" i="10" s="1"/>
  <c r="D14" i="10"/>
  <c r="F14" i="10" s="1"/>
  <c r="P13" i="10"/>
  <c r="Q13" i="10" s="1"/>
  <c r="F13" i="10"/>
  <c r="P12" i="10"/>
  <c r="Q12" i="10" s="1"/>
  <c r="D12" i="10"/>
  <c r="F12" i="10" s="1"/>
  <c r="P11" i="10"/>
  <c r="Q11" i="10" s="1"/>
  <c r="F11" i="10"/>
  <c r="D11" i="10"/>
  <c r="P10" i="10"/>
  <c r="Q10" i="10" s="1"/>
  <c r="F10" i="10"/>
  <c r="D36" i="2"/>
  <c r="P36" i="2" s="1"/>
  <c r="Q36" i="2" s="1"/>
  <c r="D35" i="2"/>
  <c r="P35" i="2" s="1"/>
  <c r="Q35" i="2" s="1"/>
  <c r="S34" i="2"/>
  <c r="T34" i="2" s="1"/>
  <c r="P34" i="2"/>
  <c r="Q34" i="2" s="1"/>
  <c r="D33" i="2"/>
  <c r="P33" i="2" s="1"/>
  <c r="Q33" i="2" s="1"/>
  <c r="D32" i="2"/>
  <c r="P32" i="2" s="1"/>
  <c r="Q32" i="2" s="1"/>
  <c r="S31" i="2"/>
  <c r="T31" i="2" s="1"/>
  <c r="P31" i="2"/>
  <c r="Q31" i="2" s="1"/>
  <c r="D30" i="2"/>
  <c r="P30" i="2" s="1"/>
  <c r="Q30" i="2" s="1"/>
  <c r="D29" i="2"/>
  <c r="P29" i="2" s="1"/>
  <c r="Q29" i="2" s="1"/>
  <c r="T28" i="2"/>
  <c r="S28" i="2"/>
  <c r="P28" i="2"/>
  <c r="Q28" i="2" s="1"/>
  <c r="D27" i="2"/>
  <c r="P27" i="2" s="1"/>
  <c r="Q27" i="2" s="1"/>
  <c r="D26" i="2"/>
  <c r="P26" i="2" s="1"/>
  <c r="Q26" i="2" s="1"/>
  <c r="S25" i="2"/>
  <c r="T25" i="2" s="1"/>
  <c r="P25" i="2"/>
  <c r="Q25" i="2" s="1"/>
  <c r="D24" i="2"/>
  <c r="P24" i="2" s="1"/>
  <c r="Q24" i="2" s="1"/>
  <c r="D23" i="2"/>
  <c r="P23" i="2" s="1"/>
  <c r="Q23" i="2" s="1"/>
  <c r="S22" i="2"/>
  <c r="T22" i="2" s="1"/>
  <c r="P22" i="2"/>
  <c r="Q22" i="2" s="1"/>
  <c r="D21" i="2"/>
  <c r="P21" i="2" s="1"/>
  <c r="Q21" i="2" s="1"/>
  <c r="D20" i="2"/>
  <c r="P20" i="2" s="1"/>
  <c r="Q20" i="2" s="1"/>
  <c r="S19" i="2"/>
  <c r="T19" i="2" s="1"/>
  <c r="P19" i="2"/>
  <c r="Q19" i="2" s="1"/>
  <c r="D18" i="2"/>
  <c r="P18" i="2" s="1"/>
  <c r="Q18" i="2" s="1"/>
  <c r="D17" i="2"/>
  <c r="P17" i="2" s="1"/>
  <c r="Q17" i="2" s="1"/>
  <c r="S16" i="2"/>
  <c r="T16" i="2" s="1"/>
  <c r="P16" i="2"/>
  <c r="Q16" i="2" s="1"/>
  <c r="D15" i="2"/>
  <c r="P15" i="2" s="1"/>
  <c r="Q15" i="2" s="1"/>
  <c r="D14" i="2"/>
  <c r="P14" i="2" s="1"/>
  <c r="Q14" i="2" s="1"/>
  <c r="S13" i="2"/>
  <c r="T13" i="2" s="1"/>
  <c r="P13" i="2"/>
  <c r="Q13" i="2" s="1"/>
  <c r="D12" i="2"/>
  <c r="P12" i="2" s="1"/>
  <c r="Q12" i="2" s="1"/>
  <c r="P11" i="2"/>
  <c r="Q11" i="2" s="1"/>
  <c r="D11" i="2"/>
  <c r="S10" i="2"/>
  <c r="T10" i="2" s="1"/>
  <c r="P10" i="2"/>
  <c r="Q10" i="2" s="1"/>
  <c r="D24" i="9"/>
  <c r="P24" i="9" s="1"/>
  <c r="D23" i="9"/>
  <c r="S22" i="9"/>
  <c r="P22" i="9"/>
  <c r="Q22" i="9" s="1"/>
  <c r="D21" i="9"/>
  <c r="P21" i="9" s="1"/>
  <c r="Q21" i="9" s="1"/>
  <c r="D20" i="9"/>
  <c r="P20" i="9" s="1"/>
  <c r="Q20" i="9" s="1"/>
  <c r="T19" i="9"/>
  <c r="S19" i="9"/>
  <c r="P19" i="9"/>
  <c r="Q19" i="9" s="1"/>
  <c r="D18" i="9"/>
  <c r="P18" i="9" s="1"/>
  <c r="Q18" i="9" s="1"/>
  <c r="D17" i="9"/>
  <c r="P17" i="9" s="1"/>
  <c r="Q17" i="9" s="1"/>
  <c r="S16" i="9"/>
  <c r="T16" i="9" s="1"/>
  <c r="P16" i="9"/>
  <c r="Q16" i="9" s="1"/>
  <c r="D15" i="9"/>
  <c r="P15" i="9" s="1"/>
  <c r="Q15" i="9" s="1"/>
  <c r="D14" i="9"/>
  <c r="P14" i="9" s="1"/>
  <c r="Q14" i="9" s="1"/>
  <c r="S13" i="9"/>
  <c r="T13" i="9" s="1"/>
  <c r="P13" i="9"/>
  <c r="Q13" i="9" s="1"/>
  <c r="D12" i="9"/>
  <c r="P12" i="9" s="1"/>
  <c r="Q12" i="9" s="1"/>
  <c r="D11" i="9"/>
  <c r="P11" i="9" s="1"/>
  <c r="Q11" i="9" s="1"/>
  <c r="T10" i="9"/>
  <c r="S10" i="9"/>
  <c r="P10" i="9"/>
  <c r="Q10" i="9" s="1"/>
  <c r="P9" i="10"/>
  <c r="Q9" i="10" s="1"/>
  <c r="D9" i="10"/>
  <c r="F9" i="10" s="1"/>
  <c r="Q8" i="10"/>
  <c r="P8" i="10"/>
  <c r="F8" i="10"/>
  <c r="S8" i="10" s="1"/>
  <c r="T8" i="10" s="1"/>
  <c r="D8" i="10"/>
  <c r="P7" i="10"/>
  <c r="Q7" i="10" s="1"/>
  <c r="F7" i="10"/>
  <c r="P6" i="10"/>
  <c r="Q6" i="10" s="1"/>
  <c r="F6" i="10"/>
  <c r="D6" i="10"/>
  <c r="P5" i="10"/>
  <c r="Q5" i="10" s="1"/>
  <c r="D5" i="10"/>
  <c r="F5" i="10" s="1"/>
  <c r="P4" i="10"/>
  <c r="Q4" i="10" s="1"/>
  <c r="F4" i="10"/>
  <c r="D9" i="9"/>
  <c r="P9" i="9" s="1"/>
  <c r="Q9" i="9" s="1"/>
  <c r="D8" i="9"/>
  <c r="P8" i="9" s="1"/>
  <c r="Q8" i="9" s="1"/>
  <c r="T7" i="9"/>
  <c r="S7" i="9"/>
  <c r="P7" i="9"/>
  <c r="Q7" i="9" s="1"/>
  <c r="D6" i="9"/>
  <c r="P6" i="9" s="1"/>
  <c r="Q6" i="9" s="1"/>
  <c r="D5" i="9"/>
  <c r="P5" i="9" s="1"/>
  <c r="Q5" i="9" s="1"/>
  <c r="T4" i="9"/>
  <c r="S4" i="9"/>
  <c r="Q4" i="9"/>
  <c r="D5" i="2"/>
  <c r="S27" i="10" l="1"/>
  <c r="T27" i="10" s="1"/>
  <c r="S25" i="10"/>
  <c r="T25" i="10" s="1"/>
  <c r="S23" i="10"/>
  <c r="T23" i="10" s="1"/>
  <c r="S22" i="10"/>
  <c r="T22" i="10" s="1"/>
  <c r="S21" i="10"/>
  <c r="T21" i="10" s="1"/>
  <c r="S20" i="10"/>
  <c r="T20" i="10" s="1"/>
  <c r="S19" i="10"/>
  <c r="T19" i="10" s="1"/>
  <c r="S17" i="10"/>
  <c r="T17" i="10" s="1"/>
  <c r="S16" i="10"/>
  <c r="T16" i="10" s="1"/>
  <c r="S15" i="10"/>
  <c r="T15" i="10" s="1"/>
  <c r="S14" i="10"/>
  <c r="T14" i="10" s="1"/>
  <c r="S13" i="10"/>
  <c r="T13" i="10" s="1"/>
  <c r="S12" i="10"/>
  <c r="T12" i="10" s="1"/>
  <c r="S11" i="10"/>
  <c r="T11" i="10" s="1"/>
  <c r="S10" i="10"/>
  <c r="T10" i="10" s="1"/>
  <c r="S7" i="10"/>
  <c r="T7" i="10" s="1"/>
  <c r="S6" i="10"/>
  <c r="T6" i="10" s="1"/>
  <c r="S5" i="10"/>
  <c r="T5" i="10" s="1"/>
  <c r="S4" i="10"/>
  <c r="T4" i="10" s="1"/>
  <c r="S11" i="8"/>
  <c r="T11" i="8" s="1"/>
  <c r="S10" i="8"/>
  <c r="T10" i="8" s="1"/>
  <c r="Q24" i="9"/>
  <c r="R23" i="9" s="1"/>
  <c r="R17" i="9"/>
  <c r="R9" i="9"/>
  <c r="R20" i="9"/>
  <c r="R12" i="9"/>
  <c r="S12" i="8"/>
  <c r="T12" i="8" s="1"/>
  <c r="S26" i="10"/>
  <c r="T26" i="10" s="1"/>
  <c r="S24" i="10"/>
  <c r="T24" i="10" s="1"/>
  <c r="S18" i="10"/>
  <c r="T18" i="10" s="1"/>
  <c r="S9" i="10"/>
  <c r="T9" i="10" s="1"/>
  <c r="V7" i="10" s="1"/>
  <c r="W7" i="10" s="1"/>
  <c r="D9" i="2"/>
  <c r="P9" i="2" s="1"/>
  <c r="Q9" i="2" s="1"/>
  <c r="D8" i="2"/>
  <c r="P8" i="2" s="1"/>
  <c r="Q8" i="2" s="1"/>
  <c r="S7" i="2"/>
  <c r="T7" i="2" s="1"/>
  <c r="P7" i="2"/>
  <c r="Q7" i="2" s="1"/>
  <c r="P9" i="8"/>
  <c r="Q9" i="8" s="1"/>
  <c r="D9" i="8"/>
  <c r="F9" i="8" s="1"/>
  <c r="P8" i="8"/>
  <c r="Q8" i="8" s="1"/>
  <c r="D8" i="8"/>
  <c r="F8" i="8" s="1"/>
  <c r="P7" i="8"/>
  <c r="Q7" i="8" s="1"/>
  <c r="F7" i="8"/>
  <c r="P5" i="8"/>
  <c r="Q5" i="8" s="1"/>
  <c r="P6" i="8"/>
  <c r="P4" i="8"/>
  <c r="Q4" i="8" s="1"/>
  <c r="D6" i="8"/>
  <c r="F6" i="8" s="1"/>
  <c r="D5" i="8"/>
  <c r="F5" i="8" s="1"/>
  <c r="F4" i="8"/>
  <c r="V19" i="10" l="1"/>
  <c r="W19" i="10" s="1"/>
  <c r="V13" i="10"/>
  <c r="W13" i="10" s="1"/>
  <c r="V10" i="10"/>
  <c r="W10" i="10" s="1"/>
  <c r="U23" i="10"/>
  <c r="U19" i="10"/>
  <c r="U20" i="10"/>
  <c r="U16" i="10"/>
  <c r="U6" i="10"/>
  <c r="U15" i="10"/>
  <c r="U18" i="10"/>
  <c r="V4" i="10"/>
  <c r="W4" i="10" s="1"/>
  <c r="U11" i="10"/>
  <c r="U10" i="10"/>
  <c r="U26" i="10"/>
  <c r="R4" i="9"/>
  <c r="R8" i="9"/>
  <c r="R16" i="9"/>
  <c r="R5" i="9"/>
  <c r="U4" i="9" s="1"/>
  <c r="R13" i="9"/>
  <c r="R21" i="9"/>
  <c r="R6" i="9"/>
  <c r="R24" i="9"/>
  <c r="R10" i="9"/>
  <c r="R14" i="9"/>
  <c r="R18" i="9"/>
  <c r="R22" i="9"/>
  <c r="R7" i="9"/>
  <c r="R11" i="9"/>
  <c r="R15" i="9"/>
  <c r="R19" i="9"/>
  <c r="V10" i="8"/>
  <c r="W10" i="8" s="1"/>
  <c r="U25" i="10"/>
  <c r="U9" i="10"/>
  <c r="U5" i="10"/>
  <c r="U12" i="10"/>
  <c r="U13" i="10"/>
  <c r="U14" i="10"/>
  <c r="U17" i="10"/>
  <c r="U21" i="10"/>
  <c r="U24" i="10"/>
  <c r="U22" i="10"/>
  <c r="U27" i="10"/>
  <c r="V25" i="10"/>
  <c r="W25" i="10" s="1"/>
  <c r="V22" i="10"/>
  <c r="W22" i="10" s="1"/>
  <c r="V16" i="10"/>
  <c r="W16" i="10" s="1"/>
  <c r="U19" i="9"/>
  <c r="U4" i="10"/>
  <c r="U8" i="10"/>
  <c r="U7" i="10"/>
  <c r="S8" i="8"/>
  <c r="T8" i="8" s="1"/>
  <c r="S4" i="8"/>
  <c r="T4" i="8" s="1"/>
  <c r="S9" i="8"/>
  <c r="T9" i="8" s="1"/>
  <c r="S7" i="8"/>
  <c r="T7" i="8" s="1"/>
  <c r="S5" i="8"/>
  <c r="T5" i="8" s="1"/>
  <c r="Q6" i="8"/>
  <c r="S6" i="8" s="1"/>
  <c r="T6" i="8" s="1"/>
  <c r="P4" i="2"/>
  <c r="Q4" i="2" s="1"/>
  <c r="S4" i="2"/>
  <c r="T4" i="2" s="1"/>
  <c r="P5" i="2"/>
  <c r="Q5" i="2" s="1"/>
  <c r="D6" i="2"/>
  <c r="P6" i="2" s="1"/>
  <c r="Q6" i="2" s="1"/>
  <c r="X7" i="10" l="1"/>
  <c r="X4" i="10"/>
  <c r="X22" i="10"/>
  <c r="U10" i="8"/>
  <c r="U11" i="8"/>
  <c r="U12" i="8"/>
  <c r="R6" i="2"/>
  <c r="R7" i="2"/>
  <c r="R5" i="2"/>
  <c r="R13" i="2"/>
  <c r="R15" i="2"/>
  <c r="R17" i="2"/>
  <c r="R19" i="2"/>
  <c r="R21" i="2"/>
  <c r="R23" i="2"/>
  <c r="R25" i="2"/>
  <c r="R27" i="2"/>
  <c r="R29" i="2"/>
  <c r="R31" i="2"/>
  <c r="R33" i="2"/>
  <c r="R35" i="2"/>
  <c r="R10" i="2"/>
  <c r="R16" i="2"/>
  <c r="R26" i="2"/>
  <c r="R30" i="2"/>
  <c r="R12" i="2"/>
  <c r="R22" i="2"/>
  <c r="R32" i="2"/>
  <c r="R36" i="2"/>
  <c r="R4" i="2"/>
  <c r="R14" i="2"/>
  <c r="R18" i="2"/>
  <c r="R28" i="2"/>
  <c r="R11" i="2"/>
  <c r="R20" i="2"/>
  <c r="R24" i="2"/>
  <c r="R34" i="2"/>
  <c r="R8" i="2"/>
  <c r="R9" i="2"/>
  <c r="U16" i="9"/>
  <c r="U7" i="9"/>
  <c r="U10" i="9"/>
  <c r="U13" i="9"/>
  <c r="X25" i="10"/>
  <c r="X19" i="10"/>
  <c r="X16" i="10"/>
  <c r="X13" i="10"/>
  <c r="X10" i="10"/>
  <c r="V7" i="8"/>
  <c r="W7" i="8" s="1"/>
  <c r="U9" i="8"/>
  <c r="U5" i="8"/>
  <c r="U8" i="8"/>
  <c r="U7" i="8"/>
  <c r="V4" i="8"/>
  <c r="W4" i="8" s="1"/>
  <c r="U4" i="8"/>
  <c r="U6" i="8"/>
  <c r="X10" i="8" l="1"/>
  <c r="U22" i="2"/>
  <c r="U16" i="2"/>
  <c r="U19" i="2"/>
  <c r="U10" i="2"/>
  <c r="U25" i="2"/>
  <c r="U13" i="2"/>
  <c r="U4" i="2"/>
  <c r="U7" i="2"/>
  <c r="X7" i="8"/>
  <c r="X4" i="8"/>
</calcChain>
</file>

<file path=xl/sharedStrings.xml><?xml version="1.0" encoding="utf-8"?>
<sst xmlns="http://schemas.openxmlformats.org/spreadsheetml/2006/main" count="238" uniqueCount="140">
  <si>
    <t>POŘ. ČÍSLO</t>
  </si>
  <si>
    <t>ODDÍL</t>
  </si>
  <si>
    <t>CÍLOVÝ ČAS</t>
  </si>
  <si>
    <t>ČAS NA TRATI</t>
  </si>
  <si>
    <t>TRESTNÉ MINUTY</t>
  </si>
  <si>
    <t>VÝSLEDNÝ ČAS</t>
  </si>
  <si>
    <t>PŘÍJMENÍ, JMÉNO, ROČNÍK</t>
  </si>
  <si>
    <t>START. ČAS</t>
  </si>
  <si>
    <t>U</t>
  </si>
  <si>
    <t>M</t>
  </si>
  <si>
    <t>P</t>
  </si>
  <si>
    <t>V</t>
  </si>
  <si>
    <t>PD</t>
  </si>
  <si>
    <t>TT</t>
  </si>
  <si>
    <t>D</t>
  </si>
  <si>
    <t>KPČ</t>
  </si>
  <si>
    <t>UMÍSTĚNÍ ZE VŠECH</t>
  </si>
  <si>
    <t>UMÍSTĚNÍ ŠTAFETY</t>
  </si>
  <si>
    <t>ŠTAFETA</t>
  </si>
  <si>
    <t>VÝSLEDNÝ ČAS ŠTAFETY</t>
  </si>
  <si>
    <t>Om</t>
  </si>
  <si>
    <t>Oa</t>
  </si>
  <si>
    <t>ZDRŽNÝ ČAS</t>
  </si>
  <si>
    <t>TRESTNÁ KOLA</t>
  </si>
  <si>
    <t>Táňa Fidlerová 91</t>
  </si>
  <si>
    <t xml:space="preserve">TOM Orlová </t>
  </si>
  <si>
    <t>Magdaléna Gencová 98</t>
  </si>
  <si>
    <t>Gabriela Ondiková 96</t>
  </si>
  <si>
    <t>Lenka Pechová 89</t>
  </si>
  <si>
    <t>TOM-KČT Kralupy n.V. I.</t>
  </si>
  <si>
    <t>Romana Vejrostová 65</t>
  </si>
  <si>
    <t>Blanka Rosáková 93</t>
  </si>
  <si>
    <t>Lucie Čiperová 80</t>
  </si>
  <si>
    <t>TOM-KČT Kralupy n.V. II.</t>
  </si>
  <si>
    <t>Tereza Popová 98</t>
  </si>
  <si>
    <t>Zuzana Procházková 86</t>
  </si>
  <si>
    <t>Lenka Kardová 89</t>
  </si>
  <si>
    <t>TOM Delfíni Borotín</t>
  </si>
  <si>
    <t>Ivana Kubešová 78</t>
  </si>
  <si>
    <t>Linda Rechtoriková 87</t>
  </si>
  <si>
    <t>Lucie Malíková 88</t>
  </si>
  <si>
    <t>TOM-KČT Kralupy n.V. III.</t>
  </si>
  <si>
    <t>Markéta Homolková 79</t>
  </si>
  <si>
    <t>Zuzana Kohlová 88</t>
  </si>
  <si>
    <t>Karolína Mrázková 98</t>
  </si>
  <si>
    <t>TOM Kamarádi Pacov</t>
  </si>
  <si>
    <t>Veronika Hřebíková 96</t>
  </si>
  <si>
    <t>Karolína Získalová 98</t>
  </si>
  <si>
    <t>Romana Horvatovičová 74</t>
  </si>
  <si>
    <t>TOM Mikulášovice</t>
  </si>
  <si>
    <t>Pavlína Trojanová 77</t>
  </si>
  <si>
    <t>DISC</t>
  </si>
  <si>
    <t>TK celkem</t>
  </si>
  <si>
    <t>Odstoupení ze závodu</t>
  </si>
  <si>
    <t>Tomáš Kolmistr 89</t>
  </si>
  <si>
    <t>Jan Koldinský 85</t>
  </si>
  <si>
    <t>Vít Procházka 80</t>
  </si>
  <si>
    <t>Filip Salač 91</t>
  </si>
  <si>
    <t>TOM Mikulášovice 1</t>
  </si>
  <si>
    <t xml:space="preserve">Tomáš Le Van 90 </t>
  </si>
  <si>
    <t>Jan Blecha 88</t>
  </si>
  <si>
    <t>Jan Vejrosta 91</t>
  </si>
  <si>
    <t>Karel Šimek 73</t>
  </si>
  <si>
    <t>Ondřej Genco 96</t>
  </si>
  <si>
    <t>Lukáš Vaněk 96</t>
  </si>
  <si>
    <t>Robin Pavlík 98</t>
  </si>
  <si>
    <t>Lukáš Fuksa 96</t>
  </si>
  <si>
    <t>TOM Tuláci Frýdek Místek</t>
  </si>
  <si>
    <t>Tomáš Pasterňák 93</t>
  </si>
  <si>
    <t>Viktor Maťaťa 96</t>
  </si>
  <si>
    <t>František Círal 71</t>
  </si>
  <si>
    <t>TOM Práčata Rapšach</t>
  </si>
  <si>
    <t>František Círal 98</t>
  </si>
  <si>
    <t>Radek Šebesta 98</t>
  </si>
  <si>
    <t>David Machorek 94</t>
  </si>
  <si>
    <t>TOM Mikulášovice 2</t>
  </si>
  <si>
    <t>Daniel Charvát 90</t>
  </si>
  <si>
    <t>Petr Kalousek 86</t>
  </si>
  <si>
    <t>Filip Stočes 94</t>
  </si>
  <si>
    <t>Vojtěch Houška 89</t>
  </si>
  <si>
    <t>Kryštof Vávra 97</t>
  </si>
  <si>
    <t>Jakub Humhej 97</t>
  </si>
  <si>
    <t>Daniel Sosnovec 98</t>
  </si>
  <si>
    <t>Jan Vavřík 90</t>
  </si>
  <si>
    <t>TOM-KČT Kralupy n.V. IV.</t>
  </si>
  <si>
    <t>Milan Fógl 66</t>
  </si>
  <si>
    <t>Václav Klomínský 87</t>
  </si>
  <si>
    <t>David Palivec 84</t>
  </si>
  <si>
    <t>Miloš Němeček 71</t>
  </si>
  <si>
    <t>David Němeček 95</t>
  </si>
  <si>
    <t>Martin Pinc 97</t>
  </si>
  <si>
    <t>Jakub Gřunděl 99</t>
  </si>
  <si>
    <t>TOM Orlová</t>
  </si>
  <si>
    <t>Jakub Zapletal 00</t>
  </si>
  <si>
    <t>David Koždoň 99</t>
  </si>
  <si>
    <t>Jiří Sviták 01</t>
  </si>
  <si>
    <t>Matin Sviták 04</t>
  </si>
  <si>
    <t>Karel Vagner 01</t>
  </si>
  <si>
    <t>Jan Blahůšek 04</t>
  </si>
  <si>
    <t xml:space="preserve">TOM-KČT Kralupy n.V. </t>
  </si>
  <si>
    <t>Vojtěch Kozelka 03</t>
  </si>
  <si>
    <t>Jan Vrska 00</t>
  </si>
  <si>
    <t>Aneta Krhovjáková 00</t>
  </si>
  <si>
    <t>Dominika Hoťková 02</t>
  </si>
  <si>
    <t>Hana Gabzdylová 02</t>
  </si>
  <si>
    <t>Eliška Plášilová 00</t>
  </si>
  <si>
    <t>Klára Svobodová 01</t>
  </si>
  <si>
    <t>Erika Bojarčuková 00</t>
  </si>
  <si>
    <t>Anna Círalová 00</t>
  </si>
  <si>
    <t>Justýna Schiendlová 00</t>
  </si>
  <si>
    <t>Zuzana Šebestová 02</t>
  </si>
  <si>
    <t>Eliška Došková 01</t>
  </si>
  <si>
    <t>Helena Pavlů 01</t>
  </si>
  <si>
    <t>Adéla Nejedlá 99</t>
  </si>
  <si>
    <t>Blanca Česnek Lomas 01</t>
  </si>
  <si>
    <t>TOM-KČT Kralupy n.V.III.</t>
  </si>
  <si>
    <t xml:space="preserve">Andrea Lhotská 99 </t>
  </si>
  <si>
    <t>Daniela Šimůnková 99</t>
  </si>
  <si>
    <t>Magdalena Wagnerová 03</t>
  </si>
  <si>
    <t>ZŠ Kynšperk</t>
  </si>
  <si>
    <t>Adéla Nováková 01</t>
  </si>
  <si>
    <t>Marie Wagnerová 01</t>
  </si>
  <si>
    <t>Eliška Šimková 03</t>
  </si>
  <si>
    <t>Daniela Hentschelová 03</t>
  </si>
  <si>
    <t>Pavlína Kolářová 00</t>
  </si>
  <si>
    <t>Hana Pavlů 03</t>
  </si>
  <si>
    <t>Eliška Kozelková 03</t>
  </si>
  <si>
    <t>5. října 2013</t>
  </si>
  <si>
    <t>Zlosyň - Dřínovský háj</t>
  </si>
  <si>
    <t xml:space="preserve">ředitel závodu: </t>
  </si>
  <si>
    <t>Josef Blecha</t>
  </si>
  <si>
    <t>hlavní rozhodčí:</t>
  </si>
  <si>
    <t>Ing. Zdeněk Vejrosta</t>
  </si>
  <si>
    <t>stavba trati:</t>
  </si>
  <si>
    <t>členové KČT Kralupy n.Vlt.</t>
  </si>
  <si>
    <t>počtářská komise:</t>
  </si>
  <si>
    <t>Mistrovství České republiky štafet v turistickém závodě</t>
  </si>
  <si>
    <t>Květa Fúsková 78</t>
  </si>
  <si>
    <t>Tomáš Fúsek 66</t>
  </si>
  <si>
    <t>Andrea Fúsková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</si>
</sst>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 applyProtection="1">
      <alignment horizontal="center"/>
    </xf>
    <xf numFmtId="21" fontId="4" fillId="0" borderId="6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1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 applyProtection="1">
      <alignment horizontal="center"/>
    </xf>
    <xf numFmtId="165" fontId="4" fillId="0" borderId="11" xfId="0" applyNumberFormat="1" applyFont="1" applyFill="1" applyBorder="1" applyAlignment="1" applyProtection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4" fillId="0" borderId="22" xfId="0" applyFont="1" applyFill="1" applyBorder="1"/>
    <xf numFmtId="0" fontId="4" fillId="0" borderId="21" xfId="0" applyFont="1" applyFill="1" applyBorder="1"/>
    <xf numFmtId="0" fontId="4" fillId="0" borderId="25" xfId="0" applyFont="1" applyFill="1" applyBorder="1"/>
    <xf numFmtId="0" fontId="4" fillId="0" borderId="27" xfId="0" applyFont="1" applyFill="1" applyBorder="1"/>
    <xf numFmtId="164" fontId="13" fillId="0" borderId="1" xfId="0" applyNumberFormat="1" applyFont="1" applyFill="1" applyBorder="1" applyAlignment="1" applyProtection="1">
      <alignment horizontal="center"/>
      <protection locked="0"/>
    </xf>
    <xf numFmtId="165" fontId="13" fillId="0" borderId="1" xfId="0" applyNumberFormat="1" applyFont="1" applyFill="1" applyBorder="1" applyAlignment="1">
      <alignment horizontal="center"/>
    </xf>
    <xf numFmtId="164" fontId="13" fillId="0" borderId="11" xfId="0" applyNumberFormat="1" applyFont="1" applyFill="1" applyBorder="1" applyAlignment="1" applyProtection="1">
      <alignment horizontal="center"/>
      <protection locked="0"/>
    </xf>
    <xf numFmtId="165" fontId="13" fillId="0" borderId="1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164" fontId="13" fillId="0" borderId="6" xfId="0" applyNumberFormat="1" applyFont="1" applyFill="1" applyBorder="1" applyAlignment="1" applyProtection="1">
      <alignment horizontal="center"/>
      <protection locked="0"/>
    </xf>
    <xf numFmtId="165" fontId="13" fillId="0" borderId="6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0" fillId="0" borderId="30" xfId="0" applyFill="1" applyBorder="1"/>
    <xf numFmtId="0" fontId="0" fillId="0" borderId="30" xfId="0" applyFill="1" applyBorder="1" applyAlignment="1">
      <alignment horizontal="left" wrapText="1"/>
    </xf>
    <xf numFmtId="0" fontId="4" fillId="0" borderId="31" xfId="0" applyFont="1" applyFill="1" applyBorder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4" fillId="4" borderId="14" xfId="0" applyFont="1" applyFill="1" applyBorder="1"/>
    <xf numFmtId="0" fontId="4" fillId="5" borderId="14" xfId="0" applyFont="1" applyFill="1" applyBorder="1"/>
    <xf numFmtId="0" fontId="4" fillId="5" borderId="22" xfId="0" applyFont="1" applyFill="1" applyBorder="1"/>
    <xf numFmtId="0" fontId="4" fillId="4" borderId="21" xfId="0" applyFont="1" applyFill="1" applyBorder="1"/>
    <xf numFmtId="0" fontId="4" fillId="4" borderId="22" xfId="0" applyFont="1" applyFill="1" applyBorder="1"/>
    <xf numFmtId="0" fontId="4" fillId="4" borderId="25" xfId="0" applyFont="1" applyFill="1" applyBorder="1"/>
    <xf numFmtId="0" fontId="4" fillId="5" borderId="21" xfId="0" applyFont="1" applyFill="1" applyBorder="1"/>
    <xf numFmtId="0" fontId="4" fillId="5" borderId="27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46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1" xfId="0" applyFont="1" applyFill="1" applyBorder="1"/>
    <xf numFmtId="46" fontId="5" fillId="0" borderId="13" xfId="0" applyNumberFormat="1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8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Protection="1"/>
    <xf numFmtId="0" fontId="9" fillId="0" borderId="12" xfId="0" applyFont="1" applyFill="1" applyBorder="1" applyProtection="1"/>
    <xf numFmtId="0" fontId="12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12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46" fontId="5" fillId="0" borderId="1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46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1" xfId="0" applyFont="1" applyFill="1" applyBorder="1"/>
    <xf numFmtId="0" fontId="4" fillId="0" borderId="29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6" fontId="7" fillId="0" borderId="1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6" fontId="5" fillId="0" borderId="33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zoomScale="110" zoomScaleNormal="110" workbookViewId="0"/>
  </sheetViews>
  <sheetFormatPr defaultRowHeight="15" x14ac:dyDescent="0.25"/>
  <sheetData>
    <row r="2" spans="2:5" ht="28.5" x14ac:dyDescent="0.45">
      <c r="B2" s="55" t="s">
        <v>136</v>
      </c>
    </row>
    <row r="3" spans="2:5" ht="21" x14ac:dyDescent="0.35">
      <c r="B3" s="56" t="s">
        <v>127</v>
      </c>
    </row>
    <row r="4" spans="2:5" ht="21" x14ac:dyDescent="0.35">
      <c r="B4" s="56" t="s">
        <v>128</v>
      </c>
    </row>
    <row r="6" spans="2:5" x14ac:dyDescent="0.25">
      <c r="B6" s="57" t="s">
        <v>129</v>
      </c>
      <c r="E6" t="s">
        <v>130</v>
      </c>
    </row>
    <row r="7" spans="2:5" x14ac:dyDescent="0.25">
      <c r="B7" s="57" t="s">
        <v>131</v>
      </c>
      <c r="E7" t="s">
        <v>132</v>
      </c>
    </row>
    <row r="8" spans="2:5" x14ac:dyDescent="0.25">
      <c r="B8" s="57" t="s">
        <v>133</v>
      </c>
      <c r="E8" t="s">
        <v>134</v>
      </c>
    </row>
    <row r="9" spans="2:5" x14ac:dyDescent="0.25">
      <c r="B9" s="57" t="s">
        <v>135</v>
      </c>
      <c r="E9" t="s">
        <v>134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110" zoomScaleNormal="110"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5" style="2" customWidth="1"/>
    <col min="2" max="2" width="20.85546875" style="1" customWidth="1"/>
    <col min="3" max="3" width="13" style="4" customWidth="1"/>
    <col min="4" max="5" width="7.5703125" style="1" customWidth="1"/>
    <col min="6" max="6" width="8.42578125" style="1" customWidth="1"/>
    <col min="7" max="7" width="2.42578125" style="1" customWidth="1"/>
    <col min="8" max="8" width="3.140625" style="1" customWidth="1"/>
    <col min="9" max="9" width="2.140625" style="1" bestFit="1" customWidth="1"/>
    <col min="10" max="11" width="2.85546875" style="1" customWidth="1"/>
    <col min="12" max="13" width="2.5703125" style="1" customWidth="1"/>
    <col min="14" max="15" width="2.28515625" style="1" customWidth="1"/>
    <col min="16" max="16" width="8.42578125" style="1" hidden="1" customWidth="1"/>
    <col min="17" max="19" width="8.42578125" style="1" customWidth="1"/>
    <col min="20" max="20" width="8.42578125" style="1" hidden="1" customWidth="1"/>
    <col min="21" max="21" width="10.7109375" style="1" customWidth="1"/>
    <col min="22" max="22" width="10.140625" style="1" customWidth="1"/>
    <col min="23" max="23" width="10.140625" style="1" hidden="1" customWidth="1"/>
    <col min="24" max="24" width="11" style="1" customWidth="1"/>
    <col min="25" max="25" width="9.140625" style="1"/>
    <col min="26" max="26" width="11.85546875" style="1" bestFit="1" customWidth="1"/>
    <col min="27" max="16384" width="9.140625" style="1"/>
  </cols>
  <sheetData>
    <row r="1" spans="1:28" ht="15" customHeight="1" x14ac:dyDescent="0.25">
      <c r="A1" s="70" t="s">
        <v>0</v>
      </c>
      <c r="B1" s="8" t="s">
        <v>18</v>
      </c>
      <c r="C1" s="66" t="s">
        <v>1</v>
      </c>
      <c r="D1" s="66" t="s">
        <v>7</v>
      </c>
      <c r="E1" s="75" t="s">
        <v>2</v>
      </c>
      <c r="F1" s="78" t="s">
        <v>3</v>
      </c>
      <c r="G1" s="66" t="s">
        <v>4</v>
      </c>
      <c r="H1" s="67"/>
      <c r="I1" s="67"/>
      <c r="J1" s="67"/>
      <c r="K1" s="67"/>
      <c r="L1" s="67"/>
      <c r="M1" s="67"/>
      <c r="N1" s="67"/>
      <c r="O1" s="67"/>
      <c r="P1" s="91" t="s">
        <v>4</v>
      </c>
      <c r="Q1" s="66" t="s">
        <v>4</v>
      </c>
      <c r="R1" s="66" t="s">
        <v>22</v>
      </c>
      <c r="S1" s="66" t="s">
        <v>5</v>
      </c>
      <c r="T1" s="91" t="s">
        <v>16</v>
      </c>
      <c r="U1" s="66" t="s">
        <v>16</v>
      </c>
      <c r="V1" s="66" t="s">
        <v>19</v>
      </c>
      <c r="W1" s="81"/>
      <c r="X1" s="84" t="s">
        <v>17</v>
      </c>
      <c r="Z1" s="3"/>
      <c r="AB1" s="43">
        <v>0</v>
      </c>
    </row>
    <row r="2" spans="1:28" ht="15" customHeight="1" x14ac:dyDescent="0.25">
      <c r="A2" s="71"/>
      <c r="B2" s="87" t="s">
        <v>6</v>
      </c>
      <c r="C2" s="73"/>
      <c r="D2" s="73"/>
      <c r="E2" s="76"/>
      <c r="F2" s="79"/>
      <c r="G2" s="68" t="s">
        <v>13</v>
      </c>
      <c r="H2" s="68" t="s">
        <v>15</v>
      </c>
      <c r="I2" s="68" t="s">
        <v>14</v>
      </c>
      <c r="J2" s="68" t="s">
        <v>20</v>
      </c>
      <c r="K2" s="89" t="s">
        <v>21</v>
      </c>
      <c r="L2" s="68" t="s">
        <v>8</v>
      </c>
      <c r="M2" s="68" t="s">
        <v>11</v>
      </c>
      <c r="N2" s="68" t="s">
        <v>12</v>
      </c>
      <c r="O2" s="68"/>
      <c r="P2" s="92"/>
      <c r="Q2" s="73"/>
      <c r="R2" s="73"/>
      <c r="S2" s="73"/>
      <c r="T2" s="92"/>
      <c r="U2" s="73"/>
      <c r="V2" s="73"/>
      <c r="W2" s="82"/>
      <c r="X2" s="85"/>
      <c r="Z2" s="3"/>
      <c r="AB2" s="43">
        <v>10</v>
      </c>
    </row>
    <row r="3" spans="1:28" ht="15" customHeight="1" thickBot="1" x14ac:dyDescent="0.3">
      <c r="A3" s="72"/>
      <c r="B3" s="88"/>
      <c r="C3" s="74"/>
      <c r="D3" s="74"/>
      <c r="E3" s="77"/>
      <c r="F3" s="80"/>
      <c r="G3" s="69"/>
      <c r="H3" s="69"/>
      <c r="I3" s="69"/>
      <c r="J3" s="69"/>
      <c r="K3" s="90"/>
      <c r="L3" s="69"/>
      <c r="M3" s="69"/>
      <c r="N3" s="31" t="s">
        <v>10</v>
      </c>
      <c r="O3" s="31" t="s">
        <v>9</v>
      </c>
      <c r="P3" s="93"/>
      <c r="Q3" s="74"/>
      <c r="R3" s="74"/>
      <c r="S3" s="74"/>
      <c r="T3" s="93"/>
      <c r="U3" s="74"/>
      <c r="V3" s="74"/>
      <c r="W3" s="83"/>
      <c r="X3" s="86"/>
      <c r="AB3" s="44" t="s">
        <v>14</v>
      </c>
    </row>
    <row r="4" spans="1:28" ht="15" customHeight="1" x14ac:dyDescent="0.25">
      <c r="A4" s="95">
        <v>11</v>
      </c>
      <c r="B4" s="32" t="s">
        <v>102</v>
      </c>
      <c r="C4" s="110" t="s">
        <v>92</v>
      </c>
      <c r="D4" s="7">
        <v>7.6388888888888886E-3</v>
      </c>
      <c r="E4" s="7">
        <v>2.2939814814814816E-2</v>
      </c>
      <c r="F4" s="21">
        <f t="shared" ref="F4:F9" si="0">E4-D4</f>
        <v>1.5300925925925926E-2</v>
      </c>
      <c r="G4" s="12">
        <v>0</v>
      </c>
      <c r="H4" s="12">
        <v>0</v>
      </c>
      <c r="I4" s="12">
        <v>1</v>
      </c>
      <c r="J4" s="12">
        <v>1</v>
      </c>
      <c r="K4" s="12">
        <v>0</v>
      </c>
      <c r="L4" s="12">
        <v>0</v>
      </c>
      <c r="M4" s="12">
        <v>1</v>
      </c>
      <c r="N4" s="12">
        <v>0</v>
      </c>
      <c r="O4" s="12">
        <v>1</v>
      </c>
      <c r="P4" s="22">
        <f>SUM(G4:O4)</f>
        <v>4</v>
      </c>
      <c r="Q4" s="23">
        <f>TIME(0,P4,0)</f>
        <v>2.7777777777777779E-3</v>
      </c>
      <c r="R4" s="15"/>
      <c r="S4" s="24">
        <f>F4+Q4+R4</f>
        <v>1.8078703703703704E-2</v>
      </c>
      <c r="T4" s="21">
        <f t="shared" ref="T4:T9" si="1">S4</f>
        <v>1.8078703703703704E-2</v>
      </c>
      <c r="U4" s="18">
        <f t="shared" ref="U4:U9" si="2">IF(OR(K4=AB$3),"DISC",RANK(T4,T$4:T$31736,1))</f>
        <v>8</v>
      </c>
      <c r="V4" s="100">
        <f>SUM(T4:T6)</f>
        <v>5.440972222222222E-2</v>
      </c>
      <c r="W4" s="103">
        <f>IF(OR(K4=AB$3,K5=AB$3,K6=AB$3),"",V4)</f>
        <v>5.440972222222222E-2</v>
      </c>
      <c r="X4" s="106">
        <f>IF(OR(U4="DISC",U5="DISC",U6="DISC"),"DISC",RANK(W4,W$4:W$31736,1))</f>
        <v>1</v>
      </c>
    </row>
    <row r="5" spans="1:28" ht="15" customHeight="1" x14ac:dyDescent="0.25">
      <c r="A5" s="95"/>
      <c r="B5" s="32" t="s">
        <v>103</v>
      </c>
      <c r="C5" s="110"/>
      <c r="D5" s="5">
        <f t="shared" ref="D5:D6" si="3">E4</f>
        <v>2.2939814814814816E-2</v>
      </c>
      <c r="E5" s="10">
        <v>3.8819444444444441E-2</v>
      </c>
      <c r="F5" s="25">
        <f t="shared" si="0"/>
        <v>1.5879629629629625E-2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2</v>
      </c>
      <c r="N5" s="13">
        <v>0</v>
      </c>
      <c r="O5" s="13">
        <v>2</v>
      </c>
      <c r="P5" s="26">
        <f t="shared" ref="P5:P6" si="4">SUM(G5:O5)</f>
        <v>5</v>
      </c>
      <c r="Q5" s="27">
        <f t="shared" ref="Q5:Q9" si="5">TIME(0,P5,0)</f>
        <v>3.472222222222222E-3</v>
      </c>
      <c r="R5" s="16"/>
      <c r="S5" s="27">
        <f t="shared" ref="S5:S6" si="6">F5+Q5+R5</f>
        <v>1.9351851851851849E-2</v>
      </c>
      <c r="T5" s="25">
        <f t="shared" si="1"/>
        <v>1.9351851851851849E-2</v>
      </c>
      <c r="U5" s="19">
        <f t="shared" si="2"/>
        <v>11</v>
      </c>
      <c r="V5" s="101"/>
      <c r="W5" s="104"/>
      <c r="X5" s="107"/>
    </row>
    <row r="6" spans="1:28" ht="15.75" customHeight="1" thickBot="1" x14ac:dyDescent="0.3">
      <c r="A6" s="109"/>
      <c r="B6" s="33" t="s">
        <v>104</v>
      </c>
      <c r="C6" s="111"/>
      <c r="D6" s="6">
        <f t="shared" si="3"/>
        <v>3.8819444444444441E-2</v>
      </c>
      <c r="E6" s="11">
        <v>5.302083333333333E-2</v>
      </c>
      <c r="F6" s="28">
        <f t="shared" si="0"/>
        <v>1.4201388888888888E-2</v>
      </c>
      <c r="G6" s="14">
        <v>0</v>
      </c>
      <c r="H6" s="14">
        <v>0</v>
      </c>
      <c r="I6" s="14">
        <v>1</v>
      </c>
      <c r="J6" s="14">
        <v>0</v>
      </c>
      <c r="K6" s="14">
        <v>0</v>
      </c>
      <c r="L6" s="14">
        <v>0</v>
      </c>
      <c r="M6" s="14">
        <v>2</v>
      </c>
      <c r="N6" s="14">
        <v>0</v>
      </c>
      <c r="O6" s="14">
        <v>1</v>
      </c>
      <c r="P6" s="29">
        <f t="shared" si="4"/>
        <v>4</v>
      </c>
      <c r="Q6" s="30">
        <f t="shared" si="5"/>
        <v>2.7777777777777779E-3</v>
      </c>
      <c r="R6" s="17"/>
      <c r="S6" s="30">
        <f t="shared" si="6"/>
        <v>1.6979166666666667E-2</v>
      </c>
      <c r="T6" s="28">
        <f t="shared" si="1"/>
        <v>1.6979166666666667E-2</v>
      </c>
      <c r="U6" s="20">
        <f t="shared" si="2"/>
        <v>5</v>
      </c>
      <c r="V6" s="102"/>
      <c r="W6" s="105"/>
      <c r="X6" s="108"/>
    </row>
    <row r="7" spans="1:28" ht="15" customHeight="1" x14ac:dyDescent="0.25">
      <c r="A7" s="94">
        <v>13</v>
      </c>
      <c r="B7" s="34" t="s">
        <v>105</v>
      </c>
      <c r="C7" s="97" t="s">
        <v>45</v>
      </c>
      <c r="D7" s="7">
        <v>9.0277777777777787E-3</v>
      </c>
      <c r="E7" s="7">
        <v>2.2939814814814816E-2</v>
      </c>
      <c r="F7" s="21">
        <f t="shared" si="0"/>
        <v>1.3912037037037037E-2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1</v>
      </c>
      <c r="N7" s="12">
        <v>0</v>
      </c>
      <c r="O7" s="12">
        <v>2</v>
      </c>
      <c r="P7" s="22">
        <f>SUM(G7:O7)</f>
        <v>4</v>
      </c>
      <c r="Q7" s="23">
        <f>TIME(0,P7,0)</f>
        <v>2.7777777777777779E-3</v>
      </c>
      <c r="R7" s="15"/>
      <c r="S7" s="24">
        <f>F7+Q7+R7</f>
        <v>1.6689814814814814E-2</v>
      </c>
      <c r="T7" s="21">
        <f t="shared" si="1"/>
        <v>1.6689814814814814E-2</v>
      </c>
      <c r="U7" s="18">
        <f t="shared" si="2"/>
        <v>3</v>
      </c>
      <c r="V7" s="100">
        <f>SUM(T7:T9)</f>
        <v>5.4675925925925913E-2</v>
      </c>
      <c r="W7" s="103">
        <f>IF(OR(K7=AB$3,K8=AB$3,K9=AB$3),"",V7)</f>
        <v>5.4675925925925913E-2</v>
      </c>
      <c r="X7" s="106">
        <f>IF(OR(U7="DISC",U8="DISC",U9="DISC"),"DISC",RANK(W7,W$4:W$31736,1))</f>
        <v>2</v>
      </c>
    </row>
    <row r="8" spans="1:28" ht="15" customHeight="1" x14ac:dyDescent="0.25">
      <c r="A8" s="95"/>
      <c r="B8" s="32" t="s">
        <v>106</v>
      </c>
      <c r="C8" s="98"/>
      <c r="D8" s="5">
        <f t="shared" ref="D8:D9" si="7">E7</f>
        <v>2.2939814814814816E-2</v>
      </c>
      <c r="E8" s="10">
        <v>3.9155092592592596E-2</v>
      </c>
      <c r="F8" s="25">
        <f t="shared" si="0"/>
        <v>1.621527777777778E-2</v>
      </c>
      <c r="G8" s="13">
        <v>3</v>
      </c>
      <c r="H8" s="13">
        <v>0</v>
      </c>
      <c r="I8" s="13">
        <v>2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13">
        <v>3</v>
      </c>
      <c r="P8" s="26">
        <f t="shared" ref="P8:P9" si="8">SUM(G8:O8)</f>
        <v>9</v>
      </c>
      <c r="Q8" s="27">
        <f t="shared" si="5"/>
        <v>6.2499999999999995E-3</v>
      </c>
      <c r="R8" s="16"/>
      <c r="S8" s="27">
        <f t="shared" ref="S8:S9" si="9">F8+Q8+R8</f>
        <v>2.2465277777777778E-2</v>
      </c>
      <c r="T8" s="25">
        <f t="shared" si="1"/>
        <v>2.2465277777777778E-2</v>
      </c>
      <c r="U8" s="19">
        <f t="shared" si="2"/>
        <v>19</v>
      </c>
      <c r="V8" s="101"/>
      <c r="W8" s="104"/>
      <c r="X8" s="107"/>
    </row>
    <row r="9" spans="1:28" ht="15.75" customHeight="1" thickBot="1" x14ac:dyDescent="0.3">
      <c r="A9" s="96"/>
      <c r="B9" s="35" t="s">
        <v>107</v>
      </c>
      <c r="C9" s="99"/>
      <c r="D9" s="6">
        <f t="shared" si="7"/>
        <v>3.9155092592592596E-2</v>
      </c>
      <c r="E9" s="11">
        <v>5.2592592592592587E-2</v>
      </c>
      <c r="F9" s="28">
        <f t="shared" si="0"/>
        <v>1.3437499999999991E-2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2</v>
      </c>
      <c r="P9" s="29">
        <f t="shared" si="8"/>
        <v>3</v>
      </c>
      <c r="Q9" s="30">
        <f t="shared" si="5"/>
        <v>2.0833333333333333E-3</v>
      </c>
      <c r="R9" s="17"/>
      <c r="S9" s="30">
        <f t="shared" si="9"/>
        <v>1.5520833333333324E-2</v>
      </c>
      <c r="T9" s="28">
        <f t="shared" si="1"/>
        <v>1.5520833333333324E-2</v>
      </c>
      <c r="U9" s="20">
        <f t="shared" si="2"/>
        <v>2</v>
      </c>
      <c r="V9" s="102"/>
      <c r="W9" s="105"/>
      <c r="X9" s="108"/>
    </row>
    <row r="10" spans="1:28" ht="15" customHeight="1" x14ac:dyDescent="0.25">
      <c r="A10" s="95">
        <v>7</v>
      </c>
      <c r="B10" s="32" t="s">
        <v>108</v>
      </c>
      <c r="C10" s="112" t="s">
        <v>71</v>
      </c>
      <c r="D10" s="7">
        <v>4.8611111111111112E-3</v>
      </c>
      <c r="E10" s="7">
        <v>2.0393518518518519E-2</v>
      </c>
      <c r="F10" s="21">
        <f t="shared" ref="F10:F27" si="10">E10-D10</f>
        <v>1.5532407407407408E-2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1</v>
      </c>
      <c r="N10" s="12">
        <v>0</v>
      </c>
      <c r="O10" s="12">
        <v>0</v>
      </c>
      <c r="P10" s="22">
        <f>SUM(G10:O10)</f>
        <v>2</v>
      </c>
      <c r="Q10" s="23">
        <f>TIME(0,P10,0)</f>
        <v>1.3888888888888889E-3</v>
      </c>
      <c r="R10" s="15"/>
      <c r="S10" s="24">
        <f>F10+Q10+R10</f>
        <v>1.6921296296296295E-2</v>
      </c>
      <c r="T10" s="21">
        <f t="shared" ref="T10:T27" si="11">S10</f>
        <v>1.6921296296296295E-2</v>
      </c>
      <c r="U10" s="18">
        <f t="shared" ref="U10:U27" si="12">IF(OR(K10=AB$3),"DISC",RANK(T10,T$4:T$31736,1))</f>
        <v>4</v>
      </c>
      <c r="V10" s="100">
        <f>SUM(T10:T12)</f>
        <v>5.5324074074074067E-2</v>
      </c>
      <c r="W10" s="103">
        <f>IF(OR(K10=AB$3,K11=AB$3,K12=AB$3),"",V10)</f>
        <v>5.5324074074074067E-2</v>
      </c>
      <c r="X10" s="106">
        <f>IF(OR(U10="DISC",U11="DISC",U12="DISC"),"DISC",RANK(W10,W$4:W$31736,1))</f>
        <v>3</v>
      </c>
    </row>
    <row r="11" spans="1:28" ht="15" customHeight="1" x14ac:dyDescent="0.25">
      <c r="A11" s="95"/>
      <c r="B11" s="32" t="s">
        <v>109</v>
      </c>
      <c r="C11" s="112"/>
      <c r="D11" s="5">
        <f t="shared" ref="D11:D12" si="13">E10</f>
        <v>2.0393518518518519E-2</v>
      </c>
      <c r="E11" s="10">
        <v>3.8634259259259257E-2</v>
      </c>
      <c r="F11" s="25">
        <f t="shared" si="10"/>
        <v>1.8240740740740738E-2</v>
      </c>
      <c r="G11" s="13">
        <v>1</v>
      </c>
      <c r="H11" s="13">
        <v>1</v>
      </c>
      <c r="I11" s="13">
        <v>1</v>
      </c>
      <c r="J11" s="13">
        <v>0</v>
      </c>
      <c r="K11" s="13">
        <v>0</v>
      </c>
      <c r="L11" s="13">
        <v>0</v>
      </c>
      <c r="M11" s="13">
        <v>2</v>
      </c>
      <c r="N11" s="13">
        <v>0</v>
      </c>
      <c r="O11" s="13">
        <v>2</v>
      </c>
      <c r="P11" s="26">
        <f t="shared" ref="P11:P12" si="14">SUM(G11:O11)</f>
        <v>7</v>
      </c>
      <c r="Q11" s="27">
        <f t="shared" ref="Q11:Q12" si="15">TIME(0,P11,0)</f>
        <v>4.8611111111111112E-3</v>
      </c>
      <c r="R11" s="16"/>
      <c r="S11" s="27">
        <f t="shared" ref="S11:S12" si="16">F11+Q11+R11</f>
        <v>2.3101851851851849E-2</v>
      </c>
      <c r="T11" s="25">
        <f t="shared" si="11"/>
        <v>2.3101851851851849E-2</v>
      </c>
      <c r="U11" s="19">
        <f t="shared" si="12"/>
        <v>20</v>
      </c>
      <c r="V11" s="101"/>
      <c r="W11" s="104"/>
      <c r="X11" s="107"/>
    </row>
    <row r="12" spans="1:28" ht="15.75" customHeight="1" thickBot="1" x14ac:dyDescent="0.3">
      <c r="A12" s="109"/>
      <c r="B12" s="33" t="s">
        <v>110</v>
      </c>
      <c r="C12" s="113"/>
      <c r="D12" s="6">
        <f t="shared" si="13"/>
        <v>3.8634259259259257E-2</v>
      </c>
      <c r="E12" s="11">
        <v>5.2546296296296292E-2</v>
      </c>
      <c r="F12" s="28">
        <f t="shared" si="10"/>
        <v>1.3912037037037035E-2</v>
      </c>
      <c r="G12" s="14">
        <v>1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9">
        <f t="shared" si="14"/>
        <v>2</v>
      </c>
      <c r="Q12" s="30">
        <f t="shared" si="15"/>
        <v>1.3888888888888889E-3</v>
      </c>
      <c r="R12" s="17"/>
      <c r="S12" s="30">
        <f t="shared" si="16"/>
        <v>1.5300925925925924E-2</v>
      </c>
      <c r="T12" s="28">
        <f t="shared" si="11"/>
        <v>1.5300925925925924E-2</v>
      </c>
      <c r="U12" s="20">
        <f t="shared" si="12"/>
        <v>1</v>
      </c>
      <c r="V12" s="102"/>
      <c r="W12" s="105"/>
      <c r="X12" s="108"/>
    </row>
    <row r="13" spans="1:28" ht="15" customHeight="1" x14ac:dyDescent="0.25">
      <c r="A13" s="94">
        <v>9</v>
      </c>
      <c r="B13" s="34" t="s">
        <v>111</v>
      </c>
      <c r="C13" s="97" t="s">
        <v>29</v>
      </c>
      <c r="D13" s="7">
        <v>6.2499999999999995E-3</v>
      </c>
      <c r="E13" s="7">
        <v>2.2314814814814815E-2</v>
      </c>
      <c r="F13" s="21">
        <f t="shared" si="10"/>
        <v>1.6064814814814816E-2</v>
      </c>
      <c r="G13" s="12">
        <v>2</v>
      </c>
      <c r="H13" s="12">
        <v>0</v>
      </c>
      <c r="I13" s="12">
        <v>2</v>
      </c>
      <c r="J13" s="12">
        <v>0</v>
      </c>
      <c r="K13" s="12">
        <v>0</v>
      </c>
      <c r="L13" s="12">
        <v>0</v>
      </c>
      <c r="M13" s="12">
        <v>2</v>
      </c>
      <c r="N13" s="12">
        <v>0</v>
      </c>
      <c r="O13" s="12">
        <v>0</v>
      </c>
      <c r="P13" s="22">
        <f>SUM(G13:O13)</f>
        <v>6</v>
      </c>
      <c r="Q13" s="23">
        <f>TIME(0,P13,0)</f>
        <v>4.1666666666666666E-3</v>
      </c>
      <c r="R13" s="15"/>
      <c r="S13" s="24">
        <f>F13+Q13+R13</f>
        <v>2.0231481481481482E-2</v>
      </c>
      <c r="T13" s="21">
        <f t="shared" si="11"/>
        <v>2.0231481481481482E-2</v>
      </c>
      <c r="U13" s="18">
        <f t="shared" si="12"/>
        <v>15</v>
      </c>
      <c r="V13" s="100">
        <f>SUM(T13:T15)</f>
        <v>5.6504629629629634E-2</v>
      </c>
      <c r="W13" s="103">
        <f>IF(OR(K13=AB$3,K14=AB$3,K15=AB$3),"",V13)</f>
        <v>5.6504629629629634E-2</v>
      </c>
      <c r="X13" s="106">
        <f>IF(OR(U13="DISC",U14="DISC",U15="DISC"),"DISC",RANK(W13,W$4:W$31736,1))</f>
        <v>4</v>
      </c>
    </row>
    <row r="14" spans="1:28" ht="15" customHeight="1" x14ac:dyDescent="0.25">
      <c r="A14" s="95"/>
      <c r="B14" s="32" t="s">
        <v>112</v>
      </c>
      <c r="C14" s="98"/>
      <c r="D14" s="5">
        <f t="shared" ref="D14:D15" si="17">E13</f>
        <v>2.2314814814814815E-2</v>
      </c>
      <c r="E14" s="10">
        <v>3.7673611111111109E-2</v>
      </c>
      <c r="F14" s="25">
        <f t="shared" si="10"/>
        <v>1.5358796296296294E-2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13">
        <v>2</v>
      </c>
      <c r="P14" s="26">
        <f t="shared" ref="P14:P15" si="18">SUM(G14:O14)</f>
        <v>3</v>
      </c>
      <c r="Q14" s="27">
        <f t="shared" ref="Q14:Q15" si="19">TIME(0,P14,0)</f>
        <v>2.0833333333333333E-3</v>
      </c>
      <c r="R14" s="16"/>
      <c r="S14" s="27">
        <f t="shared" ref="S14:S15" si="20">F14+Q14+R14</f>
        <v>1.7442129629629627E-2</v>
      </c>
      <c r="T14" s="25">
        <f t="shared" si="11"/>
        <v>1.7442129629629627E-2</v>
      </c>
      <c r="U14" s="19">
        <f t="shared" si="12"/>
        <v>6</v>
      </c>
      <c r="V14" s="101"/>
      <c r="W14" s="104"/>
      <c r="X14" s="107"/>
    </row>
    <row r="15" spans="1:28" ht="15.75" customHeight="1" thickBot="1" x14ac:dyDescent="0.3">
      <c r="A15" s="96"/>
      <c r="B15" s="35" t="s">
        <v>113</v>
      </c>
      <c r="C15" s="99"/>
      <c r="D15" s="6">
        <f t="shared" si="17"/>
        <v>3.7673611111111109E-2</v>
      </c>
      <c r="E15" s="11">
        <v>5.303240740740741E-2</v>
      </c>
      <c r="F15" s="28">
        <f t="shared" si="10"/>
        <v>1.5358796296296301E-2</v>
      </c>
      <c r="G15" s="14">
        <v>2</v>
      </c>
      <c r="H15" s="14">
        <v>0</v>
      </c>
      <c r="I15" s="14">
        <v>1</v>
      </c>
      <c r="J15" s="14">
        <v>0</v>
      </c>
      <c r="K15" s="14">
        <v>0</v>
      </c>
      <c r="L15" s="14">
        <v>0</v>
      </c>
      <c r="M15" s="14">
        <v>1</v>
      </c>
      <c r="N15" s="14">
        <v>0</v>
      </c>
      <c r="O15" s="14">
        <v>1</v>
      </c>
      <c r="P15" s="29">
        <f t="shared" si="18"/>
        <v>5</v>
      </c>
      <c r="Q15" s="30">
        <f t="shared" si="19"/>
        <v>3.472222222222222E-3</v>
      </c>
      <c r="R15" s="17"/>
      <c r="S15" s="30">
        <f t="shared" si="20"/>
        <v>1.8831018518518525E-2</v>
      </c>
      <c r="T15" s="28">
        <f t="shared" si="11"/>
        <v>1.8831018518518525E-2</v>
      </c>
      <c r="U15" s="20">
        <f t="shared" si="12"/>
        <v>10</v>
      </c>
      <c r="V15" s="102"/>
      <c r="W15" s="105"/>
      <c r="X15" s="108"/>
    </row>
    <row r="16" spans="1:28" ht="15" customHeight="1" x14ac:dyDescent="0.25">
      <c r="A16" s="95">
        <v>5</v>
      </c>
      <c r="B16" s="32" t="s">
        <v>114</v>
      </c>
      <c r="C16" s="112" t="s">
        <v>115</v>
      </c>
      <c r="D16" s="7">
        <v>3.472222222222222E-3</v>
      </c>
      <c r="E16" s="7">
        <v>1.9988425925925927E-2</v>
      </c>
      <c r="F16" s="21">
        <f t="shared" si="10"/>
        <v>1.6516203703703707E-2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2</v>
      </c>
      <c r="P16" s="22">
        <f>SUM(G16:O16)</f>
        <v>2</v>
      </c>
      <c r="Q16" s="23">
        <f>TIME(0,P16,0)</f>
        <v>1.3888888888888889E-3</v>
      </c>
      <c r="R16" s="15"/>
      <c r="S16" s="24">
        <f>F16+Q16+R16</f>
        <v>1.7905092592592594E-2</v>
      </c>
      <c r="T16" s="21">
        <f t="shared" si="11"/>
        <v>1.7905092592592594E-2</v>
      </c>
      <c r="U16" s="18">
        <f t="shared" si="12"/>
        <v>7</v>
      </c>
      <c r="V16" s="100">
        <f>SUM(T16:T18)</f>
        <v>5.8055555555555555E-2</v>
      </c>
      <c r="W16" s="103">
        <f>IF(OR(K16=AB$3,K17=AB$3,K18=AB$3),"",V16)</f>
        <v>5.8055555555555555E-2</v>
      </c>
      <c r="X16" s="106">
        <f>IF(OR(U16="DISC",U17="DISC",U18="DISC"),"DISC",RANK(W16,W$4:W$31736,1))</f>
        <v>5</v>
      </c>
    </row>
    <row r="17" spans="1:24" ht="15" customHeight="1" x14ac:dyDescent="0.25">
      <c r="A17" s="95"/>
      <c r="B17" s="32" t="s">
        <v>116</v>
      </c>
      <c r="C17" s="112"/>
      <c r="D17" s="5">
        <f t="shared" ref="D17:D18" si="21">E16</f>
        <v>1.9988425925925927E-2</v>
      </c>
      <c r="E17" s="10">
        <v>3.7499999999999999E-2</v>
      </c>
      <c r="F17" s="25">
        <f t="shared" si="10"/>
        <v>1.7511574074074072E-2</v>
      </c>
      <c r="G17" s="13">
        <v>1</v>
      </c>
      <c r="H17" s="13">
        <v>0</v>
      </c>
      <c r="I17" s="13">
        <v>2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13">
        <v>0</v>
      </c>
      <c r="P17" s="26">
        <f t="shared" ref="P17:P18" si="22">SUM(G17:O17)</f>
        <v>4</v>
      </c>
      <c r="Q17" s="27">
        <f t="shared" ref="Q17:Q18" si="23">TIME(0,P17,0)</f>
        <v>2.7777777777777779E-3</v>
      </c>
      <c r="R17" s="16"/>
      <c r="S17" s="27">
        <f t="shared" ref="S17:S18" si="24">F17+Q17+R17</f>
        <v>2.028935185185185E-2</v>
      </c>
      <c r="T17" s="25">
        <f t="shared" si="11"/>
        <v>2.028935185185185E-2</v>
      </c>
      <c r="U17" s="19">
        <f t="shared" si="12"/>
        <v>16</v>
      </c>
      <c r="V17" s="101"/>
      <c r="W17" s="104"/>
      <c r="X17" s="107"/>
    </row>
    <row r="18" spans="1:24" ht="15.75" customHeight="1" thickBot="1" x14ac:dyDescent="0.3">
      <c r="A18" s="109"/>
      <c r="B18" s="33" t="s">
        <v>117</v>
      </c>
      <c r="C18" s="113"/>
      <c r="D18" s="6">
        <f t="shared" si="21"/>
        <v>3.7499999999999999E-2</v>
      </c>
      <c r="E18" s="11">
        <v>5.319444444444444E-2</v>
      </c>
      <c r="F18" s="28">
        <f t="shared" si="10"/>
        <v>1.5694444444444441E-2</v>
      </c>
      <c r="G18" s="14">
        <v>0</v>
      </c>
      <c r="H18" s="14">
        <v>0</v>
      </c>
      <c r="I18" s="14">
        <v>1</v>
      </c>
      <c r="J18" s="14">
        <v>0</v>
      </c>
      <c r="K18" s="14">
        <v>0</v>
      </c>
      <c r="L18" s="14">
        <v>0</v>
      </c>
      <c r="M18" s="14">
        <v>2</v>
      </c>
      <c r="N18" s="14">
        <v>0</v>
      </c>
      <c r="O18" s="14">
        <v>3</v>
      </c>
      <c r="P18" s="29">
        <f t="shared" si="22"/>
        <v>6</v>
      </c>
      <c r="Q18" s="30">
        <f t="shared" si="23"/>
        <v>4.1666666666666666E-3</v>
      </c>
      <c r="R18" s="17"/>
      <c r="S18" s="30">
        <f t="shared" si="24"/>
        <v>1.9861111111111107E-2</v>
      </c>
      <c r="T18" s="28">
        <f t="shared" si="11"/>
        <v>1.9861111111111107E-2</v>
      </c>
      <c r="U18" s="20">
        <f t="shared" si="12"/>
        <v>13</v>
      </c>
      <c r="V18" s="102"/>
      <c r="W18" s="105"/>
      <c r="X18" s="108"/>
    </row>
    <row r="19" spans="1:24" ht="15" customHeight="1" x14ac:dyDescent="0.25">
      <c r="A19" s="94">
        <v>15</v>
      </c>
      <c r="B19" s="34" t="s">
        <v>118</v>
      </c>
      <c r="C19" s="97" t="s">
        <v>119</v>
      </c>
      <c r="D19" s="7">
        <v>1.0416666666666666E-2</v>
      </c>
      <c r="E19" s="7">
        <v>2.8298611111111111E-2</v>
      </c>
      <c r="F19" s="21">
        <f t="shared" si="10"/>
        <v>1.7881944444444443E-2</v>
      </c>
      <c r="G19" s="12">
        <v>2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1</v>
      </c>
      <c r="P19" s="22">
        <f>SUM(G19:O19)</f>
        <v>3</v>
      </c>
      <c r="Q19" s="23">
        <f>TIME(0,P19,0)</f>
        <v>2.0833333333333333E-3</v>
      </c>
      <c r="R19" s="15"/>
      <c r="S19" s="24">
        <f>F19+Q19+R19</f>
        <v>1.9965277777777776E-2</v>
      </c>
      <c r="T19" s="21">
        <f t="shared" si="11"/>
        <v>1.9965277777777776E-2</v>
      </c>
      <c r="U19" s="18">
        <f t="shared" si="12"/>
        <v>14</v>
      </c>
      <c r="V19" s="100">
        <f>SUM(T19:T21)</f>
        <v>6.3715277777777773E-2</v>
      </c>
      <c r="W19" s="103">
        <f>IF(OR(K19=AB$3,K20=AB$3,K21=AB$3),"",V19)</f>
        <v>6.3715277777777773E-2</v>
      </c>
      <c r="X19" s="106">
        <f>IF(OR(U19="DISC",U20="DISC",U21="DISC"),"DISC",RANK(W19,W$4:W$31736,1))</f>
        <v>6</v>
      </c>
    </row>
    <row r="20" spans="1:24" ht="15" customHeight="1" x14ac:dyDescent="0.25">
      <c r="A20" s="95"/>
      <c r="B20" s="32" t="s">
        <v>120</v>
      </c>
      <c r="C20" s="98"/>
      <c r="D20" s="5">
        <f t="shared" ref="D20:D21" si="25">E19</f>
        <v>2.8298611111111111E-2</v>
      </c>
      <c r="E20" s="10">
        <v>4.8078703703703707E-2</v>
      </c>
      <c r="F20" s="25">
        <f t="shared" si="10"/>
        <v>1.9780092592592596E-2</v>
      </c>
      <c r="G20" s="13">
        <v>2</v>
      </c>
      <c r="H20" s="13">
        <v>1</v>
      </c>
      <c r="I20" s="13">
        <v>3</v>
      </c>
      <c r="J20" s="13">
        <v>0</v>
      </c>
      <c r="K20" s="13">
        <v>0</v>
      </c>
      <c r="L20" s="13">
        <v>0</v>
      </c>
      <c r="M20" s="13">
        <v>2</v>
      </c>
      <c r="N20" s="13">
        <v>0</v>
      </c>
      <c r="O20" s="13">
        <v>0</v>
      </c>
      <c r="P20" s="26">
        <f t="shared" ref="P20:P21" si="26">SUM(G20:O20)</f>
        <v>8</v>
      </c>
      <c r="Q20" s="27">
        <f t="shared" ref="Q20:Q21" si="27">TIME(0,P20,0)</f>
        <v>5.5555555555555558E-3</v>
      </c>
      <c r="R20" s="16"/>
      <c r="S20" s="27">
        <f t="shared" ref="S20:S21" si="28">F20+Q20+R20</f>
        <v>2.5335648148148152E-2</v>
      </c>
      <c r="T20" s="25">
        <f t="shared" si="11"/>
        <v>2.5335648148148152E-2</v>
      </c>
      <c r="U20" s="19">
        <f t="shared" si="12"/>
        <v>21</v>
      </c>
      <c r="V20" s="101"/>
      <c r="W20" s="104"/>
      <c r="X20" s="107"/>
    </row>
    <row r="21" spans="1:24" ht="15.75" customHeight="1" thickBot="1" x14ac:dyDescent="0.3">
      <c r="A21" s="96"/>
      <c r="B21" s="35" t="s">
        <v>121</v>
      </c>
      <c r="C21" s="99"/>
      <c r="D21" s="6">
        <f t="shared" si="25"/>
        <v>4.8078703703703707E-2</v>
      </c>
      <c r="E21" s="11">
        <v>6.4409722222222229E-2</v>
      </c>
      <c r="F21" s="28">
        <f t="shared" si="10"/>
        <v>1.6331018518518522E-2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2</v>
      </c>
      <c r="P21" s="29">
        <f t="shared" si="26"/>
        <v>3</v>
      </c>
      <c r="Q21" s="30">
        <f t="shared" si="27"/>
        <v>2.0833333333333333E-3</v>
      </c>
      <c r="R21" s="17"/>
      <c r="S21" s="30">
        <f t="shared" si="28"/>
        <v>1.8414351851851855E-2</v>
      </c>
      <c r="T21" s="28">
        <f t="shared" si="11"/>
        <v>1.8414351851851855E-2</v>
      </c>
      <c r="U21" s="20">
        <f t="shared" si="12"/>
        <v>9</v>
      </c>
      <c r="V21" s="102"/>
      <c r="W21" s="105"/>
      <c r="X21" s="108"/>
    </row>
    <row r="22" spans="1:24" ht="15" customHeight="1" x14ac:dyDescent="0.25">
      <c r="A22" s="95">
        <v>3</v>
      </c>
      <c r="B22" s="32" t="s">
        <v>122</v>
      </c>
      <c r="C22" s="110" t="s">
        <v>49</v>
      </c>
      <c r="D22" s="7">
        <v>2.0833333333333333E-3</v>
      </c>
      <c r="E22" s="7">
        <v>2.0057870370370368E-2</v>
      </c>
      <c r="F22" s="21">
        <f t="shared" si="10"/>
        <v>1.7974537037037035E-2</v>
      </c>
      <c r="G22" s="12">
        <v>2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2</v>
      </c>
      <c r="N22" s="12">
        <v>0</v>
      </c>
      <c r="O22" s="12">
        <v>1</v>
      </c>
      <c r="P22" s="22">
        <f>SUM(G22:O22)</f>
        <v>6</v>
      </c>
      <c r="Q22" s="23">
        <f>TIME(0,P22,0)</f>
        <v>4.1666666666666666E-3</v>
      </c>
      <c r="R22" s="15"/>
      <c r="S22" s="24">
        <f>F22+Q22+R22</f>
        <v>2.2141203703703701E-2</v>
      </c>
      <c r="T22" s="21">
        <f t="shared" si="11"/>
        <v>2.2141203703703701E-2</v>
      </c>
      <c r="U22" s="18">
        <f t="shared" si="12"/>
        <v>17</v>
      </c>
      <c r="V22" s="100">
        <f>SUM(T22:T24)</f>
        <v>7.3819444444444451E-2</v>
      </c>
      <c r="W22" s="103">
        <f>IF(OR(K22=AB$3,K23=AB$3,K24=AB$3),"",V22)</f>
        <v>7.3819444444444451E-2</v>
      </c>
      <c r="X22" s="106">
        <f>IF(OR(U22="DISC",U23="DISC",U24="DISC"),"DISC",RANK(W22,W$4:W$31736,1))</f>
        <v>7</v>
      </c>
    </row>
    <row r="23" spans="1:24" ht="15" customHeight="1" x14ac:dyDescent="0.25">
      <c r="A23" s="95"/>
      <c r="B23" s="32" t="s">
        <v>123</v>
      </c>
      <c r="C23" s="110"/>
      <c r="D23" s="5">
        <f t="shared" ref="D23:D24" si="29">E22</f>
        <v>2.0057870370370368E-2</v>
      </c>
      <c r="E23" s="10">
        <v>4.1087962962962958E-2</v>
      </c>
      <c r="F23" s="25">
        <f t="shared" si="10"/>
        <v>2.103009259259259E-2</v>
      </c>
      <c r="G23" s="13">
        <v>2</v>
      </c>
      <c r="H23" s="13">
        <v>1</v>
      </c>
      <c r="I23" s="13">
        <v>1</v>
      </c>
      <c r="J23" s="13">
        <v>0</v>
      </c>
      <c r="K23" s="13">
        <v>0</v>
      </c>
      <c r="L23" s="13">
        <v>2</v>
      </c>
      <c r="M23" s="13">
        <v>2</v>
      </c>
      <c r="N23" s="13">
        <v>1</v>
      </c>
      <c r="O23" s="13">
        <v>3</v>
      </c>
      <c r="P23" s="26">
        <f t="shared" ref="P23:P24" si="30">SUM(G23:O23)</f>
        <v>12</v>
      </c>
      <c r="Q23" s="27">
        <f t="shared" ref="Q23:Q24" si="31">TIME(0,P23,0)</f>
        <v>8.3333333333333332E-3</v>
      </c>
      <c r="R23" s="16"/>
      <c r="S23" s="27">
        <f t="shared" ref="S23:S24" si="32">F23+Q23+R23</f>
        <v>2.9363425925925925E-2</v>
      </c>
      <c r="T23" s="25">
        <f t="shared" si="11"/>
        <v>2.9363425925925925E-2</v>
      </c>
      <c r="U23" s="19">
        <f t="shared" si="12"/>
        <v>23</v>
      </c>
      <c r="V23" s="101"/>
      <c r="W23" s="104"/>
      <c r="X23" s="107"/>
    </row>
    <row r="24" spans="1:24" ht="15.75" customHeight="1" thickBot="1" x14ac:dyDescent="0.3">
      <c r="A24" s="109"/>
      <c r="B24" s="33" t="s">
        <v>139</v>
      </c>
      <c r="C24" s="111"/>
      <c r="D24" s="6">
        <f t="shared" si="29"/>
        <v>4.1087962962962958E-2</v>
      </c>
      <c r="E24" s="11">
        <v>6.0625000000000005E-2</v>
      </c>
      <c r="F24" s="28">
        <f t="shared" si="10"/>
        <v>1.9537037037037047E-2</v>
      </c>
      <c r="G24" s="14">
        <v>1</v>
      </c>
      <c r="H24" s="14">
        <v>1</v>
      </c>
      <c r="I24" s="14">
        <v>1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</v>
      </c>
      <c r="P24" s="29">
        <f t="shared" si="30"/>
        <v>4</v>
      </c>
      <c r="Q24" s="30">
        <f t="shared" si="31"/>
        <v>2.7777777777777779E-3</v>
      </c>
      <c r="R24" s="17"/>
      <c r="S24" s="30">
        <f t="shared" si="32"/>
        <v>2.2314814814814826E-2</v>
      </c>
      <c r="T24" s="28">
        <f t="shared" si="11"/>
        <v>2.2314814814814826E-2</v>
      </c>
      <c r="U24" s="20">
        <f t="shared" si="12"/>
        <v>18</v>
      </c>
      <c r="V24" s="102"/>
      <c r="W24" s="105"/>
      <c r="X24" s="108"/>
    </row>
    <row r="25" spans="1:24" ht="15" customHeight="1" x14ac:dyDescent="0.25">
      <c r="A25" s="94">
        <v>1</v>
      </c>
      <c r="B25" s="34" t="s">
        <v>124</v>
      </c>
      <c r="C25" s="97" t="s">
        <v>33</v>
      </c>
      <c r="D25" s="7">
        <v>6.9444444444444447E-4</v>
      </c>
      <c r="E25" s="7">
        <v>2.2569444444444444E-2</v>
      </c>
      <c r="F25" s="21">
        <f t="shared" si="10"/>
        <v>2.1874999999999999E-2</v>
      </c>
      <c r="G25" s="12">
        <v>1</v>
      </c>
      <c r="H25" s="12">
        <v>0</v>
      </c>
      <c r="I25" s="12">
        <v>4</v>
      </c>
      <c r="J25" s="12">
        <v>0</v>
      </c>
      <c r="K25" s="12">
        <v>0</v>
      </c>
      <c r="L25" s="12">
        <v>2</v>
      </c>
      <c r="M25" s="12">
        <v>0</v>
      </c>
      <c r="N25" s="12">
        <v>2</v>
      </c>
      <c r="O25" s="12">
        <v>2</v>
      </c>
      <c r="P25" s="22">
        <f>SUM(G25:O25)</f>
        <v>11</v>
      </c>
      <c r="Q25" s="23">
        <f>TIME(0,P25,0)</f>
        <v>7.6388888888888886E-3</v>
      </c>
      <c r="R25" s="15"/>
      <c r="S25" s="24">
        <f>F25+Q25+R25</f>
        <v>2.9513888888888888E-2</v>
      </c>
      <c r="T25" s="21">
        <f t="shared" si="11"/>
        <v>2.9513888888888888E-2</v>
      </c>
      <c r="U25" s="18">
        <f t="shared" si="12"/>
        <v>24</v>
      </c>
      <c r="V25" s="100">
        <f>SUM(T25:T27)</f>
        <v>7.481481481481482E-2</v>
      </c>
      <c r="W25" s="103">
        <f>IF(OR(K25=AB$3,K26=AB$3,K27=AB$3),"",V25)</f>
        <v>7.481481481481482E-2</v>
      </c>
      <c r="X25" s="106">
        <f>IF(OR(U25="DISC",U26="DISC",U27="DISC"),"DISC",RANK(W25,W$4:W$31736,1))</f>
        <v>8</v>
      </c>
    </row>
    <row r="26" spans="1:24" ht="15" customHeight="1" x14ac:dyDescent="0.25">
      <c r="A26" s="95"/>
      <c r="B26" s="32" t="s">
        <v>125</v>
      </c>
      <c r="C26" s="98"/>
      <c r="D26" s="5">
        <f t="shared" ref="D26:D27" si="33">E25</f>
        <v>2.2569444444444444E-2</v>
      </c>
      <c r="E26" s="10">
        <v>4.4050925925925931E-2</v>
      </c>
      <c r="F26" s="25">
        <f t="shared" si="10"/>
        <v>2.1481481481481487E-2</v>
      </c>
      <c r="G26" s="13">
        <v>0</v>
      </c>
      <c r="H26" s="13">
        <v>0</v>
      </c>
      <c r="I26" s="13">
        <v>1</v>
      </c>
      <c r="J26" s="13">
        <v>0</v>
      </c>
      <c r="K26" s="13">
        <v>0</v>
      </c>
      <c r="L26" s="13">
        <v>0</v>
      </c>
      <c r="M26" s="13">
        <v>2</v>
      </c>
      <c r="N26" s="13">
        <v>0</v>
      </c>
      <c r="O26" s="13">
        <v>3</v>
      </c>
      <c r="P26" s="26">
        <f t="shared" ref="P26:P27" si="34">SUM(G26:O26)</f>
        <v>6</v>
      </c>
      <c r="Q26" s="27">
        <f t="shared" ref="Q26:Q27" si="35">TIME(0,P26,0)</f>
        <v>4.1666666666666666E-3</v>
      </c>
      <c r="R26" s="16"/>
      <c r="S26" s="27">
        <f t="shared" ref="S26:S27" si="36">F26+Q26+R26</f>
        <v>2.5648148148148153E-2</v>
      </c>
      <c r="T26" s="25">
        <f t="shared" si="11"/>
        <v>2.5648148148148153E-2</v>
      </c>
      <c r="U26" s="19">
        <f t="shared" si="12"/>
        <v>22</v>
      </c>
      <c r="V26" s="101"/>
      <c r="W26" s="104"/>
      <c r="X26" s="107"/>
    </row>
    <row r="27" spans="1:24" ht="15.75" customHeight="1" thickBot="1" x14ac:dyDescent="0.3">
      <c r="A27" s="114"/>
      <c r="B27" s="36" t="s">
        <v>126</v>
      </c>
      <c r="C27" s="115"/>
      <c r="D27" s="6">
        <f t="shared" si="33"/>
        <v>4.4050925925925931E-2</v>
      </c>
      <c r="E27" s="11">
        <v>6.0925925925925932E-2</v>
      </c>
      <c r="F27" s="28">
        <f t="shared" si="10"/>
        <v>1.6875000000000001E-2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2</v>
      </c>
      <c r="N27" s="14">
        <v>1</v>
      </c>
      <c r="O27" s="14">
        <v>1</v>
      </c>
      <c r="P27" s="29">
        <f t="shared" si="34"/>
        <v>4</v>
      </c>
      <c r="Q27" s="30">
        <f t="shared" si="35"/>
        <v>2.7777777777777779E-3</v>
      </c>
      <c r="R27" s="17"/>
      <c r="S27" s="30">
        <f t="shared" si="36"/>
        <v>1.9652777777777779E-2</v>
      </c>
      <c r="T27" s="28">
        <f t="shared" si="11"/>
        <v>1.9652777777777779E-2</v>
      </c>
      <c r="U27" s="20">
        <f t="shared" si="12"/>
        <v>12</v>
      </c>
      <c r="V27" s="102"/>
      <c r="W27" s="105"/>
      <c r="X27" s="108"/>
    </row>
  </sheetData>
  <sheetProtection selectLockedCells="1"/>
  <mergeCells count="64">
    <mergeCell ref="A22:A24"/>
    <mergeCell ref="C22:C24"/>
    <mergeCell ref="V22:V24"/>
    <mergeCell ref="W22:W24"/>
    <mergeCell ref="X22:X24"/>
    <mergeCell ref="A25:A27"/>
    <mergeCell ref="C25:C27"/>
    <mergeCell ref="V25:V27"/>
    <mergeCell ref="W25:W27"/>
    <mergeCell ref="X25:X27"/>
    <mergeCell ref="A16:A18"/>
    <mergeCell ref="C16:C18"/>
    <mergeCell ref="V16:V18"/>
    <mergeCell ref="W16:W18"/>
    <mergeCell ref="X16:X18"/>
    <mergeCell ref="A19:A21"/>
    <mergeCell ref="C19:C21"/>
    <mergeCell ref="V19:V21"/>
    <mergeCell ref="W19:W21"/>
    <mergeCell ref="X19:X21"/>
    <mergeCell ref="A10:A12"/>
    <mergeCell ref="C10:C12"/>
    <mergeCell ref="V10:V12"/>
    <mergeCell ref="W10:W12"/>
    <mergeCell ref="X10:X12"/>
    <mergeCell ref="A13:A15"/>
    <mergeCell ref="C13:C15"/>
    <mergeCell ref="V13:V15"/>
    <mergeCell ref="W13:W15"/>
    <mergeCell ref="X13:X15"/>
    <mergeCell ref="A4:A6"/>
    <mergeCell ref="C4:C6"/>
    <mergeCell ref="V4:V6"/>
    <mergeCell ref="W4:W6"/>
    <mergeCell ref="X4:X6"/>
    <mergeCell ref="A7:A9"/>
    <mergeCell ref="C7:C9"/>
    <mergeCell ref="V7:V9"/>
    <mergeCell ref="W7:W9"/>
    <mergeCell ref="X7:X9"/>
    <mergeCell ref="V1:V3"/>
    <mergeCell ref="W1:W3"/>
    <mergeCell ref="X1:X3"/>
    <mergeCell ref="B2:B3"/>
    <mergeCell ref="G2:G3"/>
    <mergeCell ref="H2:H3"/>
    <mergeCell ref="I2:I3"/>
    <mergeCell ref="J2:J3"/>
    <mergeCell ref="K2:K3"/>
    <mergeCell ref="L2:L3"/>
    <mergeCell ref="P1:P3"/>
    <mergeCell ref="Q1:Q3"/>
    <mergeCell ref="R1:R3"/>
    <mergeCell ref="S1:S3"/>
    <mergeCell ref="T1:T3"/>
    <mergeCell ref="U1:U3"/>
    <mergeCell ref="G1:O1"/>
    <mergeCell ref="M2:M3"/>
    <mergeCell ref="N2:O2"/>
    <mergeCell ref="A1:A3"/>
    <mergeCell ref="C1:C3"/>
    <mergeCell ref="D1:D3"/>
    <mergeCell ref="E1:E3"/>
    <mergeCell ref="F1:F3"/>
  </mergeCells>
  <dataValidations count="3">
    <dataValidation type="list" allowBlank="1" showInputMessage="1" showErrorMessage="1" sqref="K4:K27">
      <formula1>$AB$1:$AB$3</formula1>
    </dataValidation>
    <dataValidation type="time" operator="greaterThanOrEqual" allowBlank="1" showInputMessage="1" showErrorMessage="1" prompt="čas jednotlivce v cíli" sqref="E4:E27">
      <formula1>D4</formula1>
    </dataValidation>
    <dataValidation type="whole" operator="greaterThanOrEqual" allowBlank="1" showInputMessage="1" showErrorMessage="1" sqref="I4:J27 L4:P27 G4:G27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zoomScale="110" zoomScaleNormal="110"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5" style="2" customWidth="1"/>
    <col min="2" max="2" width="20.85546875" style="1" customWidth="1"/>
    <col min="3" max="3" width="13" style="4" customWidth="1"/>
    <col min="4" max="5" width="7.5703125" style="1" customWidth="1"/>
    <col min="6" max="6" width="8.42578125" style="1" customWidth="1"/>
    <col min="7" max="7" width="2.42578125" style="1" customWidth="1"/>
    <col min="8" max="8" width="3.140625" style="1" customWidth="1"/>
    <col min="9" max="9" width="2.140625" style="1" bestFit="1" customWidth="1"/>
    <col min="10" max="11" width="2.85546875" style="1" customWidth="1"/>
    <col min="12" max="13" width="2.5703125" style="1" customWidth="1"/>
    <col min="14" max="15" width="2.28515625" style="1" customWidth="1"/>
    <col min="16" max="16" width="8.42578125" style="1" hidden="1" customWidth="1"/>
    <col min="17" max="19" width="8.42578125" style="1" customWidth="1"/>
    <col min="20" max="20" width="8.42578125" style="1" hidden="1" customWidth="1"/>
    <col min="21" max="21" width="10.7109375" style="1" customWidth="1"/>
    <col min="22" max="22" width="10.140625" style="1" customWidth="1"/>
    <col min="23" max="23" width="10.140625" style="1" hidden="1" customWidth="1"/>
    <col min="24" max="24" width="11" style="1" customWidth="1"/>
    <col min="25" max="25" width="9.140625" style="1"/>
    <col min="26" max="26" width="11.85546875" style="1" bestFit="1" customWidth="1"/>
    <col min="27" max="16384" width="9.140625" style="1"/>
  </cols>
  <sheetData>
    <row r="1" spans="1:28" ht="15" customHeight="1" x14ac:dyDescent="0.25">
      <c r="A1" s="70" t="s">
        <v>0</v>
      </c>
      <c r="B1" s="8" t="s">
        <v>18</v>
      </c>
      <c r="C1" s="66" t="s">
        <v>1</v>
      </c>
      <c r="D1" s="66" t="s">
        <v>7</v>
      </c>
      <c r="E1" s="75" t="s">
        <v>2</v>
      </c>
      <c r="F1" s="78" t="s">
        <v>3</v>
      </c>
      <c r="G1" s="66" t="s">
        <v>4</v>
      </c>
      <c r="H1" s="67"/>
      <c r="I1" s="67"/>
      <c r="J1" s="67"/>
      <c r="K1" s="67"/>
      <c r="L1" s="67"/>
      <c r="M1" s="67"/>
      <c r="N1" s="67"/>
      <c r="O1" s="67"/>
      <c r="P1" s="91" t="s">
        <v>4</v>
      </c>
      <c r="Q1" s="66" t="s">
        <v>4</v>
      </c>
      <c r="R1" s="66" t="s">
        <v>22</v>
      </c>
      <c r="S1" s="66" t="s">
        <v>5</v>
      </c>
      <c r="T1" s="91" t="s">
        <v>16</v>
      </c>
      <c r="U1" s="66" t="s">
        <v>16</v>
      </c>
      <c r="V1" s="66" t="s">
        <v>19</v>
      </c>
      <c r="W1" s="81"/>
      <c r="X1" s="84" t="s">
        <v>17</v>
      </c>
      <c r="Z1" s="3"/>
      <c r="AB1" s="43">
        <v>0</v>
      </c>
    </row>
    <row r="2" spans="1:28" ht="15" customHeight="1" x14ac:dyDescent="0.25">
      <c r="A2" s="71"/>
      <c r="B2" s="87" t="s">
        <v>6</v>
      </c>
      <c r="C2" s="73"/>
      <c r="D2" s="73"/>
      <c r="E2" s="76"/>
      <c r="F2" s="79"/>
      <c r="G2" s="68" t="s">
        <v>13</v>
      </c>
      <c r="H2" s="68" t="s">
        <v>15</v>
      </c>
      <c r="I2" s="68" t="s">
        <v>14</v>
      </c>
      <c r="J2" s="68" t="s">
        <v>20</v>
      </c>
      <c r="K2" s="89" t="s">
        <v>21</v>
      </c>
      <c r="L2" s="68" t="s">
        <v>8</v>
      </c>
      <c r="M2" s="68" t="s">
        <v>11</v>
      </c>
      <c r="N2" s="68" t="s">
        <v>12</v>
      </c>
      <c r="O2" s="68"/>
      <c r="P2" s="92"/>
      <c r="Q2" s="73"/>
      <c r="R2" s="73"/>
      <c r="S2" s="73"/>
      <c r="T2" s="92"/>
      <c r="U2" s="73"/>
      <c r="V2" s="73"/>
      <c r="W2" s="82"/>
      <c r="X2" s="85"/>
      <c r="Z2" s="3"/>
      <c r="AB2" s="43">
        <v>10</v>
      </c>
    </row>
    <row r="3" spans="1:28" ht="15" customHeight="1" thickBot="1" x14ac:dyDescent="0.3">
      <c r="A3" s="72"/>
      <c r="B3" s="88"/>
      <c r="C3" s="74"/>
      <c r="D3" s="74"/>
      <c r="E3" s="77"/>
      <c r="F3" s="80"/>
      <c r="G3" s="69"/>
      <c r="H3" s="69"/>
      <c r="I3" s="69"/>
      <c r="J3" s="69"/>
      <c r="K3" s="90"/>
      <c r="L3" s="69"/>
      <c r="M3" s="69"/>
      <c r="N3" s="9" t="s">
        <v>10</v>
      </c>
      <c r="O3" s="9" t="s">
        <v>9</v>
      </c>
      <c r="P3" s="93"/>
      <c r="Q3" s="74"/>
      <c r="R3" s="74"/>
      <c r="S3" s="74"/>
      <c r="T3" s="93"/>
      <c r="U3" s="74"/>
      <c r="V3" s="74"/>
      <c r="W3" s="83"/>
      <c r="X3" s="86"/>
      <c r="AB3" s="44" t="s">
        <v>14</v>
      </c>
    </row>
    <row r="4" spans="1:28" ht="15" customHeight="1" x14ac:dyDescent="0.25">
      <c r="A4" s="95">
        <v>4</v>
      </c>
      <c r="B4" s="32" t="s">
        <v>91</v>
      </c>
      <c r="C4" s="110" t="s">
        <v>92</v>
      </c>
      <c r="D4" s="7">
        <v>2.7777777777777779E-3</v>
      </c>
      <c r="E4" s="7">
        <v>1.6493055555555556E-2</v>
      </c>
      <c r="F4" s="21">
        <f t="shared" ref="F4:F9" si="0">E4-D4</f>
        <v>1.3715277777777778E-2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2</v>
      </c>
      <c r="N4" s="12">
        <v>0</v>
      </c>
      <c r="O4" s="12">
        <v>1</v>
      </c>
      <c r="P4" s="22">
        <f>SUM(G4:O4)</f>
        <v>3</v>
      </c>
      <c r="Q4" s="23">
        <f>TIME(0,P4,0)</f>
        <v>2.0833333333333333E-3</v>
      </c>
      <c r="R4" s="15"/>
      <c r="S4" s="24">
        <f>F4+Q4+R4</f>
        <v>1.579861111111111E-2</v>
      </c>
      <c r="T4" s="21">
        <f t="shared" ref="T4:T9" si="1">S4</f>
        <v>1.579861111111111E-2</v>
      </c>
      <c r="U4" s="18">
        <f t="shared" ref="U4:U9" si="2">IF(OR(K4=AB$3),"DISC",RANK(T4,T$4:T$31736,1))</f>
        <v>3</v>
      </c>
      <c r="V4" s="100">
        <f>SUM(T4:T6)</f>
        <v>4.6053240740740735E-2</v>
      </c>
      <c r="W4" s="103">
        <f>IF(OR(K4=AB$3,K5=AB$3,K6=AB$3),"",V4)</f>
        <v>4.6053240740740735E-2</v>
      </c>
      <c r="X4" s="106">
        <f>IF(OR(U4="DISC",U5="DISC",U6="DISC"),"DISC",RANK(W4,W$4:W$31736,1))</f>
        <v>1</v>
      </c>
    </row>
    <row r="5" spans="1:28" ht="15" customHeight="1" x14ac:dyDescent="0.25">
      <c r="A5" s="95"/>
      <c r="B5" s="32" t="s">
        <v>93</v>
      </c>
      <c r="C5" s="110"/>
      <c r="D5" s="5">
        <f t="shared" ref="D5:D6" si="3">E4</f>
        <v>1.6493055555555556E-2</v>
      </c>
      <c r="E5" s="10">
        <v>2.9791666666666664E-2</v>
      </c>
      <c r="F5" s="25">
        <f t="shared" si="0"/>
        <v>1.3298611111111108E-2</v>
      </c>
      <c r="G5" s="13">
        <v>0</v>
      </c>
      <c r="H5" s="13">
        <v>0</v>
      </c>
      <c r="I5" s="13">
        <v>1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1</v>
      </c>
      <c r="P5" s="26">
        <f t="shared" ref="P5:P6" si="4">SUM(G5:O5)</f>
        <v>2</v>
      </c>
      <c r="Q5" s="27">
        <f t="shared" ref="Q5:Q9" si="5">TIME(0,P5,0)</f>
        <v>1.3888888888888889E-3</v>
      </c>
      <c r="R5" s="16"/>
      <c r="S5" s="27">
        <f t="shared" ref="S5:S6" si="6">F5+Q5+R5</f>
        <v>1.4687499999999997E-2</v>
      </c>
      <c r="T5" s="25">
        <f t="shared" si="1"/>
        <v>1.4687499999999997E-2</v>
      </c>
      <c r="U5" s="19">
        <f t="shared" si="2"/>
        <v>1</v>
      </c>
      <c r="V5" s="101"/>
      <c r="W5" s="104"/>
      <c r="X5" s="107"/>
    </row>
    <row r="6" spans="1:28" ht="15.75" customHeight="1" thickBot="1" x14ac:dyDescent="0.3">
      <c r="A6" s="109"/>
      <c r="B6" s="33" t="s">
        <v>94</v>
      </c>
      <c r="C6" s="111"/>
      <c r="D6" s="6">
        <f t="shared" si="3"/>
        <v>2.9791666666666664E-2</v>
      </c>
      <c r="E6" s="11">
        <v>4.1886574074074069E-2</v>
      </c>
      <c r="F6" s="28">
        <f t="shared" si="0"/>
        <v>1.2094907407407405E-2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2</v>
      </c>
      <c r="N6" s="14">
        <v>0</v>
      </c>
      <c r="O6" s="14">
        <v>3</v>
      </c>
      <c r="P6" s="29">
        <f t="shared" si="4"/>
        <v>5</v>
      </c>
      <c r="Q6" s="30">
        <f t="shared" si="5"/>
        <v>3.472222222222222E-3</v>
      </c>
      <c r="R6" s="17"/>
      <c r="S6" s="30">
        <f t="shared" si="6"/>
        <v>1.5567129629629627E-2</v>
      </c>
      <c r="T6" s="28">
        <f t="shared" si="1"/>
        <v>1.5567129629629627E-2</v>
      </c>
      <c r="U6" s="20">
        <f t="shared" si="2"/>
        <v>2</v>
      </c>
      <c r="V6" s="102"/>
      <c r="W6" s="105"/>
      <c r="X6" s="108"/>
    </row>
    <row r="7" spans="1:28" ht="15" customHeight="1" x14ac:dyDescent="0.25">
      <c r="A7" s="94">
        <v>8</v>
      </c>
      <c r="B7" s="34" t="s">
        <v>95</v>
      </c>
      <c r="C7" s="97" t="s">
        <v>45</v>
      </c>
      <c r="D7" s="7">
        <v>5.5555555555555558E-3</v>
      </c>
      <c r="E7" s="7">
        <v>2.0069444444444442E-2</v>
      </c>
      <c r="F7" s="21">
        <f t="shared" si="0"/>
        <v>1.4513888888888885E-2</v>
      </c>
      <c r="G7" s="12">
        <v>1</v>
      </c>
      <c r="H7" s="12">
        <v>1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0</v>
      </c>
      <c r="O7" s="12">
        <v>2</v>
      </c>
      <c r="P7" s="22">
        <f>SUM(G7:O7)</f>
        <v>5</v>
      </c>
      <c r="Q7" s="23">
        <f>TIME(0,P7,0)</f>
        <v>3.472222222222222E-3</v>
      </c>
      <c r="R7" s="15"/>
      <c r="S7" s="24">
        <f>F7+Q7+R7</f>
        <v>1.7986111111111105E-2</v>
      </c>
      <c r="T7" s="21">
        <f t="shared" si="1"/>
        <v>1.7986111111111105E-2</v>
      </c>
      <c r="U7" s="18">
        <f t="shared" si="2"/>
        <v>5</v>
      </c>
      <c r="V7" s="100">
        <f>SUM(T7:T9)</f>
        <v>6.1006944444444433E-2</v>
      </c>
      <c r="W7" s="103">
        <f>IF(OR(K7=AB$3,K8=AB$3,K9=AB$3),"",V7)</f>
        <v>6.1006944444444433E-2</v>
      </c>
      <c r="X7" s="106">
        <f>IF(OR(U7="DISC",U8="DISC",U9="DISC"),"DISC",RANK(W7,W$4:W$31736,1))</f>
        <v>2</v>
      </c>
    </row>
    <row r="8" spans="1:28" ht="15" customHeight="1" x14ac:dyDescent="0.25">
      <c r="A8" s="95"/>
      <c r="B8" s="32" t="s">
        <v>96</v>
      </c>
      <c r="C8" s="98"/>
      <c r="D8" s="5">
        <f t="shared" ref="D8:D9" si="7">E7</f>
        <v>2.0069444444444442E-2</v>
      </c>
      <c r="E8" s="10">
        <v>3.9155092592592596E-2</v>
      </c>
      <c r="F8" s="25">
        <f t="shared" si="0"/>
        <v>1.9085648148148154E-2</v>
      </c>
      <c r="G8" s="13">
        <v>1</v>
      </c>
      <c r="H8" s="13">
        <v>0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</v>
      </c>
      <c r="P8" s="26">
        <f t="shared" ref="P8:P9" si="8">SUM(G8:O8)</f>
        <v>3</v>
      </c>
      <c r="Q8" s="27">
        <f t="shared" si="5"/>
        <v>2.0833333333333333E-3</v>
      </c>
      <c r="R8" s="16"/>
      <c r="S8" s="27">
        <f t="shared" ref="S8:S9" si="9">F8+Q8+R8</f>
        <v>2.1168981481481487E-2</v>
      </c>
      <c r="T8" s="25">
        <f t="shared" si="1"/>
        <v>2.1168981481481487E-2</v>
      </c>
      <c r="U8" s="19">
        <f t="shared" si="2"/>
        <v>6</v>
      </c>
      <c r="V8" s="101"/>
      <c r="W8" s="104"/>
      <c r="X8" s="107"/>
    </row>
    <row r="9" spans="1:28" ht="15.75" customHeight="1" thickBot="1" x14ac:dyDescent="0.3">
      <c r="A9" s="96"/>
      <c r="B9" s="35" t="s">
        <v>97</v>
      </c>
      <c r="C9" s="99"/>
      <c r="D9" s="6">
        <f t="shared" si="7"/>
        <v>3.9155092592592596E-2</v>
      </c>
      <c r="E9" s="11">
        <v>5.2673611111111109E-2</v>
      </c>
      <c r="F9" s="28">
        <f t="shared" si="0"/>
        <v>1.3518518518518513E-2</v>
      </c>
      <c r="G9" s="14">
        <v>0</v>
      </c>
      <c r="H9" s="14">
        <v>0</v>
      </c>
      <c r="I9" s="14">
        <v>0</v>
      </c>
      <c r="J9" s="14">
        <v>0</v>
      </c>
      <c r="K9" s="14">
        <v>10</v>
      </c>
      <c r="L9" s="14">
        <v>0</v>
      </c>
      <c r="M9" s="14">
        <v>0</v>
      </c>
      <c r="N9" s="14">
        <v>0</v>
      </c>
      <c r="O9" s="14">
        <v>2</v>
      </c>
      <c r="P9" s="29">
        <f t="shared" si="8"/>
        <v>12</v>
      </c>
      <c r="Q9" s="30">
        <f t="shared" si="5"/>
        <v>8.3333333333333332E-3</v>
      </c>
      <c r="R9" s="17"/>
      <c r="S9" s="30">
        <f t="shared" si="9"/>
        <v>2.1851851851851845E-2</v>
      </c>
      <c r="T9" s="28">
        <f t="shared" si="1"/>
        <v>2.1851851851851845E-2</v>
      </c>
      <c r="U9" s="20">
        <f t="shared" si="2"/>
        <v>7</v>
      </c>
      <c r="V9" s="102"/>
      <c r="W9" s="105"/>
      <c r="X9" s="108"/>
    </row>
    <row r="10" spans="1:28" ht="15" customHeight="1" x14ac:dyDescent="0.25">
      <c r="A10" s="116">
        <v>2</v>
      </c>
      <c r="B10" s="54" t="s">
        <v>98</v>
      </c>
      <c r="C10" s="117" t="s">
        <v>99</v>
      </c>
      <c r="D10" s="7">
        <v>1.3888888888888889E-3</v>
      </c>
      <c r="E10" s="7">
        <v>0.02</v>
      </c>
      <c r="F10" s="21">
        <f t="shared" ref="F10:F12" si="10">E10-D10</f>
        <v>1.8611111111111113E-2</v>
      </c>
      <c r="G10" s="12">
        <v>1</v>
      </c>
      <c r="H10" s="12">
        <v>2</v>
      </c>
      <c r="I10" s="12">
        <v>2</v>
      </c>
      <c r="J10" s="12">
        <v>0</v>
      </c>
      <c r="K10" s="12">
        <v>0</v>
      </c>
      <c r="L10" s="12">
        <v>0</v>
      </c>
      <c r="M10" s="12">
        <v>2</v>
      </c>
      <c r="N10" s="12">
        <v>0</v>
      </c>
      <c r="O10" s="12">
        <v>0</v>
      </c>
      <c r="P10" s="22">
        <f>SUM(G10:O10)</f>
        <v>7</v>
      </c>
      <c r="Q10" s="23">
        <f>TIME(0,P10,0)</f>
        <v>4.8611111111111112E-3</v>
      </c>
      <c r="R10" s="15"/>
      <c r="S10" s="24">
        <f>F10+Q10+R10</f>
        <v>2.3472222222222224E-2</v>
      </c>
      <c r="T10" s="21">
        <f t="shared" ref="T10:T12" si="11">S10</f>
        <v>2.3472222222222224E-2</v>
      </c>
      <c r="U10" s="18">
        <f t="shared" ref="U10:U12" si="12">IF(OR(K10=AB$3),"DISC",RANK(T10,T$4:T$31736,1))</f>
        <v>8</v>
      </c>
      <c r="V10" s="100">
        <f>SUM(T10:T12)</f>
        <v>6.847222222222224E-2</v>
      </c>
      <c r="W10" s="103">
        <f>IF(OR(K10=AB$3,K11=AB$3,K12=AB$3),"",V10)</f>
        <v>6.847222222222224E-2</v>
      </c>
      <c r="X10" s="106">
        <f>IF(OR(U10="DISC",U11="DISC",U12="DISC"),"DISC",RANK(W10,W$4:W$31736,1))</f>
        <v>3</v>
      </c>
    </row>
    <row r="11" spans="1:28" ht="15" customHeight="1" x14ac:dyDescent="0.25">
      <c r="A11" s="95"/>
      <c r="B11" s="32" t="s">
        <v>100</v>
      </c>
      <c r="C11" s="98"/>
      <c r="D11" s="5">
        <f t="shared" ref="D11:D12" si="13">E10</f>
        <v>0.02</v>
      </c>
      <c r="E11" s="10">
        <v>3.6550925925925924E-2</v>
      </c>
      <c r="F11" s="25">
        <f t="shared" si="10"/>
        <v>1.6550925925925924E-2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1</v>
      </c>
      <c r="P11" s="26">
        <f t="shared" ref="P11:P12" si="14">SUM(G11:O11)</f>
        <v>1</v>
      </c>
      <c r="Q11" s="27">
        <f t="shared" ref="Q11:Q12" si="15">TIME(0,P11,0)</f>
        <v>6.9444444444444447E-4</v>
      </c>
      <c r="R11" s="16"/>
      <c r="S11" s="27">
        <f t="shared" ref="S11:S12" si="16">F11+Q11+R11</f>
        <v>1.7245370370370369E-2</v>
      </c>
      <c r="T11" s="25">
        <f t="shared" si="11"/>
        <v>1.7245370370370369E-2</v>
      </c>
      <c r="U11" s="19">
        <f t="shared" si="12"/>
        <v>4</v>
      </c>
      <c r="V11" s="101"/>
      <c r="W11" s="104"/>
      <c r="X11" s="107"/>
    </row>
    <row r="12" spans="1:28" ht="15.75" customHeight="1" thickBot="1" x14ac:dyDescent="0.3">
      <c r="A12" s="114"/>
      <c r="B12" s="36" t="s">
        <v>101</v>
      </c>
      <c r="C12" s="115"/>
      <c r="D12" s="6">
        <f t="shared" si="13"/>
        <v>3.6550925925925924E-2</v>
      </c>
      <c r="E12" s="11">
        <v>5.4583333333333338E-2</v>
      </c>
      <c r="F12" s="28">
        <f t="shared" si="10"/>
        <v>1.8032407407407414E-2</v>
      </c>
      <c r="G12" s="14">
        <v>6</v>
      </c>
      <c r="H12" s="14">
        <v>1</v>
      </c>
      <c r="I12" s="14">
        <v>0</v>
      </c>
      <c r="J12" s="14">
        <v>0</v>
      </c>
      <c r="K12" s="14">
        <v>0</v>
      </c>
      <c r="L12" s="14">
        <v>2</v>
      </c>
      <c r="M12" s="14">
        <v>2</v>
      </c>
      <c r="N12" s="14">
        <v>2</v>
      </c>
      <c r="O12" s="14">
        <v>1</v>
      </c>
      <c r="P12" s="29">
        <f t="shared" si="14"/>
        <v>14</v>
      </c>
      <c r="Q12" s="30">
        <f t="shared" si="15"/>
        <v>9.7222222222222224E-3</v>
      </c>
      <c r="R12" s="17"/>
      <c r="S12" s="30">
        <f t="shared" si="16"/>
        <v>2.7754629629629636E-2</v>
      </c>
      <c r="T12" s="28">
        <f t="shared" si="11"/>
        <v>2.7754629629629636E-2</v>
      </c>
      <c r="U12" s="20">
        <f t="shared" si="12"/>
        <v>9</v>
      </c>
      <c r="V12" s="102"/>
      <c r="W12" s="105"/>
      <c r="X12" s="108"/>
    </row>
  </sheetData>
  <sheetProtection selectLockedCells="1"/>
  <mergeCells count="39">
    <mergeCell ref="A10:A12"/>
    <mergeCell ref="C10:C12"/>
    <mergeCell ref="V10:V12"/>
    <mergeCell ref="W10:W12"/>
    <mergeCell ref="X10:X12"/>
    <mergeCell ref="X4:X6"/>
    <mergeCell ref="T1:T3"/>
    <mergeCell ref="U1:U3"/>
    <mergeCell ref="V1:V3"/>
    <mergeCell ref="X1:X3"/>
    <mergeCell ref="K2:K3"/>
    <mergeCell ref="L2:L3"/>
    <mergeCell ref="A4:A6"/>
    <mergeCell ref="C4:C6"/>
    <mergeCell ref="V4:V6"/>
    <mergeCell ref="B2:B3"/>
    <mergeCell ref="A1:A3"/>
    <mergeCell ref="C1:C3"/>
    <mergeCell ref="D1:D3"/>
    <mergeCell ref="E1:E3"/>
    <mergeCell ref="F1:F3"/>
    <mergeCell ref="G1:O1"/>
    <mergeCell ref="G2:G3"/>
    <mergeCell ref="X7:X9"/>
    <mergeCell ref="W4:W6"/>
    <mergeCell ref="W1:W3"/>
    <mergeCell ref="A7:A9"/>
    <mergeCell ref="C7:C9"/>
    <mergeCell ref="V7:V9"/>
    <mergeCell ref="W7:W9"/>
    <mergeCell ref="M2:M3"/>
    <mergeCell ref="N2:O2"/>
    <mergeCell ref="Q1:Q3"/>
    <mergeCell ref="R1:R3"/>
    <mergeCell ref="S1:S3"/>
    <mergeCell ref="P1:P3"/>
    <mergeCell ref="H2:H3"/>
    <mergeCell ref="I2:I3"/>
    <mergeCell ref="J2:J3"/>
  </mergeCells>
  <dataValidations count="3">
    <dataValidation type="whole" operator="greaterThanOrEqual" allowBlank="1" showInputMessage="1" showErrorMessage="1" sqref="I4:J12 L4:P12 G4:G12">
      <formula1>0</formula1>
    </dataValidation>
    <dataValidation type="time" operator="greaterThanOrEqual" allowBlank="1" showInputMessage="1" showErrorMessage="1" prompt="čas jednotlivce v cíli" sqref="E4:E12">
      <formula1>D4</formula1>
    </dataValidation>
    <dataValidation type="list" allowBlank="1" showInputMessage="1" showErrorMessage="1" sqref="K4:K12">
      <formula1>$AB$1:$AB$3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110" zoomScaleNormal="110" workbookViewId="0">
      <pane ySplit="3" topLeftCell="A7" activePane="bottomLeft" state="frozen"/>
      <selection pane="bottomLeft" sqref="A1:A3"/>
    </sheetView>
  </sheetViews>
  <sheetFormatPr defaultRowHeight="15" x14ac:dyDescent="0.25"/>
  <cols>
    <col min="1" max="1" width="5" style="2" customWidth="1"/>
    <col min="2" max="2" width="20.85546875" style="1" customWidth="1"/>
    <col min="3" max="3" width="13" style="4" customWidth="1"/>
    <col min="4" max="4" width="7.5703125" style="1" customWidth="1"/>
    <col min="5" max="5" width="2.42578125" style="1" customWidth="1"/>
    <col min="6" max="6" width="3.140625" style="1" customWidth="1"/>
    <col min="7" max="7" width="2.140625" style="1" bestFit="1" customWidth="1"/>
    <col min="8" max="9" width="2.85546875" style="1" customWidth="1"/>
    <col min="10" max="11" width="2.5703125" style="1" customWidth="1"/>
    <col min="12" max="13" width="2.28515625" style="1" customWidth="1"/>
    <col min="14" max="14" width="4.140625" style="1" customWidth="1"/>
    <col min="15" max="15" width="7.5703125" style="1" customWidth="1"/>
    <col min="16" max="16" width="8.42578125" style="1" customWidth="1"/>
    <col min="17" max="17" width="8.42578125" style="1" hidden="1" customWidth="1"/>
    <col min="18" max="18" width="10.7109375" style="1" customWidth="1"/>
    <col min="19" max="19" width="10.140625" style="1" customWidth="1"/>
    <col min="20" max="20" width="10.140625" style="1" hidden="1" customWidth="1"/>
    <col min="21" max="21" width="11" style="1" customWidth="1"/>
    <col min="22" max="22" width="9.140625" style="1"/>
    <col min="23" max="23" width="11.85546875" style="1" bestFit="1" customWidth="1"/>
    <col min="24" max="16384" width="9.140625" style="1"/>
  </cols>
  <sheetData>
    <row r="1" spans="1:30" ht="15" customHeight="1" x14ac:dyDescent="0.25">
      <c r="A1" s="70" t="s">
        <v>0</v>
      </c>
      <c r="B1" s="8" t="s">
        <v>18</v>
      </c>
      <c r="C1" s="66" t="s">
        <v>1</v>
      </c>
      <c r="D1" s="66" t="s">
        <v>7</v>
      </c>
      <c r="E1" s="66" t="s">
        <v>23</v>
      </c>
      <c r="F1" s="67"/>
      <c r="G1" s="67"/>
      <c r="H1" s="67"/>
      <c r="I1" s="67"/>
      <c r="J1" s="67"/>
      <c r="K1" s="67"/>
      <c r="L1" s="67"/>
      <c r="M1" s="67"/>
      <c r="N1" s="118" t="s">
        <v>52</v>
      </c>
      <c r="O1" s="75" t="s">
        <v>2</v>
      </c>
      <c r="P1" s="78" t="s">
        <v>3</v>
      </c>
      <c r="Q1" s="91" t="s">
        <v>16</v>
      </c>
      <c r="R1" s="66" t="s">
        <v>16</v>
      </c>
      <c r="S1" s="66" t="s">
        <v>19</v>
      </c>
      <c r="T1" s="81"/>
      <c r="U1" s="84" t="s">
        <v>17</v>
      </c>
      <c r="W1" s="3"/>
      <c r="AC1" s="43">
        <v>0</v>
      </c>
      <c r="AD1" s="43">
        <v>1</v>
      </c>
    </row>
    <row r="2" spans="1:30" ht="15" customHeight="1" x14ac:dyDescent="0.25">
      <c r="A2" s="71"/>
      <c r="B2" s="87" t="s">
        <v>6</v>
      </c>
      <c r="C2" s="73"/>
      <c r="D2" s="73"/>
      <c r="E2" s="68" t="s">
        <v>13</v>
      </c>
      <c r="F2" s="68" t="s">
        <v>15</v>
      </c>
      <c r="G2" s="68" t="s">
        <v>14</v>
      </c>
      <c r="H2" s="68" t="s">
        <v>20</v>
      </c>
      <c r="I2" s="89" t="s">
        <v>21</v>
      </c>
      <c r="J2" s="68" t="s">
        <v>8</v>
      </c>
      <c r="K2" s="68" t="s">
        <v>11</v>
      </c>
      <c r="L2" s="68" t="s">
        <v>12</v>
      </c>
      <c r="M2" s="68"/>
      <c r="N2" s="119"/>
      <c r="O2" s="76"/>
      <c r="P2" s="79"/>
      <c r="Q2" s="92"/>
      <c r="R2" s="73"/>
      <c r="S2" s="73"/>
      <c r="T2" s="82"/>
      <c r="U2" s="85"/>
      <c r="W2" s="3"/>
      <c r="AC2" s="43">
        <v>20</v>
      </c>
      <c r="AD2" s="43">
        <v>2</v>
      </c>
    </row>
    <row r="3" spans="1:30" ht="15" customHeight="1" thickBot="1" x14ac:dyDescent="0.3">
      <c r="A3" s="72"/>
      <c r="B3" s="88"/>
      <c r="C3" s="74"/>
      <c r="D3" s="74"/>
      <c r="E3" s="69"/>
      <c r="F3" s="69"/>
      <c r="G3" s="69"/>
      <c r="H3" s="69"/>
      <c r="I3" s="90"/>
      <c r="J3" s="69"/>
      <c r="K3" s="69"/>
      <c r="L3" s="31" t="s">
        <v>10</v>
      </c>
      <c r="M3" s="31" t="s">
        <v>9</v>
      </c>
      <c r="N3" s="120"/>
      <c r="O3" s="77"/>
      <c r="P3" s="80"/>
      <c r="Q3" s="93"/>
      <c r="R3" s="74"/>
      <c r="S3" s="74"/>
      <c r="T3" s="83"/>
      <c r="U3" s="86"/>
      <c r="AC3" s="44" t="s">
        <v>14</v>
      </c>
      <c r="AD3" s="44" t="s">
        <v>14</v>
      </c>
    </row>
    <row r="4" spans="1:30" ht="15" customHeight="1" x14ac:dyDescent="0.25">
      <c r="A4" s="127">
        <v>54</v>
      </c>
      <c r="B4" s="59" t="s">
        <v>24</v>
      </c>
      <c r="C4" s="130" t="s">
        <v>25</v>
      </c>
      <c r="D4" s="7">
        <v>3.472222222222222E-3</v>
      </c>
      <c r="E4" s="12">
        <v>1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2</v>
      </c>
      <c r="N4" s="12">
        <f>SUM(E4:M4)</f>
        <v>3</v>
      </c>
      <c r="O4" s="7">
        <v>2.5613425925925925E-2</v>
      </c>
      <c r="P4" s="21">
        <f>O4-D4</f>
        <v>2.2141203703703705E-2</v>
      </c>
      <c r="Q4" s="21">
        <f>P4</f>
        <v>2.2141203703703705E-2</v>
      </c>
      <c r="R4" s="18">
        <f t="shared" ref="R4:R22" si="0">IF(OR(I4=AC$3,K4=AC$3),"DISC",RANK(Q4,Q$4:Q$31736,1))</f>
        <v>4</v>
      </c>
      <c r="S4" s="100">
        <f>O6</f>
        <v>7.3773148148148157E-2</v>
      </c>
      <c r="T4" s="124">
        <f>IF(OR(I4=AC$3,I5=AC$3,I6=AC$3),"",S4)</f>
        <v>7.3773148148148157E-2</v>
      </c>
      <c r="U4" s="121">
        <f>IF(OR(R4="DISC",R5="DISC",R6="DISC"),"DISC",RANK(T4,T$4:T$31736,1))</f>
        <v>1</v>
      </c>
      <c r="AC4" s="43"/>
      <c r="AD4" s="43">
        <v>0</v>
      </c>
    </row>
    <row r="5" spans="1:30" ht="15" customHeight="1" x14ac:dyDescent="0.25">
      <c r="A5" s="128"/>
      <c r="B5" s="58" t="s">
        <v>26</v>
      </c>
      <c r="C5" s="131"/>
      <c r="D5" s="5">
        <f t="shared" ref="D5:D6" si="1">O4</f>
        <v>2.5613425925925925E-2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3">
        <f t="shared" ref="N5:N24" si="2">SUM(E5:M5)</f>
        <v>1</v>
      </c>
      <c r="O5" s="10">
        <v>4.704861111111111E-2</v>
      </c>
      <c r="P5" s="25">
        <f t="shared" ref="P5:P6" si="3">O5-D5</f>
        <v>2.1435185185185186E-2</v>
      </c>
      <c r="Q5" s="25">
        <f t="shared" ref="Q5:Q6" si="4">P5</f>
        <v>2.1435185185185186E-2</v>
      </c>
      <c r="R5" s="19">
        <f t="shared" si="0"/>
        <v>3</v>
      </c>
      <c r="S5" s="101"/>
      <c r="T5" s="125"/>
      <c r="U5" s="122"/>
    </row>
    <row r="6" spans="1:30" ht="15.75" customHeight="1" thickBot="1" x14ac:dyDescent="0.3">
      <c r="A6" s="129"/>
      <c r="B6" s="33" t="s">
        <v>27</v>
      </c>
      <c r="C6" s="132"/>
      <c r="D6" s="6">
        <f t="shared" si="1"/>
        <v>4.704861111111111E-2</v>
      </c>
      <c r="E6" s="14">
        <v>0</v>
      </c>
      <c r="F6" s="14">
        <v>0</v>
      </c>
      <c r="G6" s="14">
        <v>1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1</v>
      </c>
      <c r="N6" s="14">
        <f t="shared" si="2"/>
        <v>2</v>
      </c>
      <c r="O6" s="11">
        <v>7.3773148148148157E-2</v>
      </c>
      <c r="P6" s="28">
        <f t="shared" si="3"/>
        <v>2.6724537037037047E-2</v>
      </c>
      <c r="Q6" s="28">
        <f t="shared" si="4"/>
        <v>2.6724537037037047E-2</v>
      </c>
      <c r="R6" s="20">
        <f t="shared" si="0"/>
        <v>10</v>
      </c>
      <c r="S6" s="102"/>
      <c r="T6" s="126"/>
      <c r="U6" s="123"/>
    </row>
    <row r="7" spans="1:30" ht="15" customHeight="1" x14ac:dyDescent="0.25">
      <c r="A7" s="95">
        <v>51</v>
      </c>
      <c r="B7" s="34" t="s">
        <v>28</v>
      </c>
      <c r="C7" s="112" t="s">
        <v>29</v>
      </c>
      <c r="D7" s="7">
        <v>3.472222222222222E-3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2</v>
      </c>
      <c r="L7" s="12">
        <v>0</v>
      </c>
      <c r="M7" s="12">
        <v>0</v>
      </c>
      <c r="N7" s="12">
        <f t="shared" si="2"/>
        <v>2</v>
      </c>
      <c r="O7" s="7">
        <v>2.8634259259259262E-2</v>
      </c>
      <c r="P7" s="21">
        <f>O7-D7</f>
        <v>2.5162037037037038E-2</v>
      </c>
      <c r="Q7" s="21">
        <f>P7</f>
        <v>2.5162037037037038E-2</v>
      </c>
      <c r="R7" s="18">
        <f t="shared" si="0"/>
        <v>8</v>
      </c>
      <c r="S7" s="100">
        <f>O9</f>
        <v>7.4768518518518512E-2</v>
      </c>
      <c r="T7" s="124">
        <f>IF(OR(I7=AC$3,I8=AC$3,I9=AC$3),"",S7)</f>
        <v>7.4768518518518512E-2</v>
      </c>
      <c r="U7" s="106">
        <f>IF(OR(R7="DISC",R8="DISC",R9="DISC"),"DISC",RANK(T7,T$4:T$31736,1))</f>
        <v>2</v>
      </c>
    </row>
    <row r="8" spans="1:30" ht="15" customHeight="1" x14ac:dyDescent="0.25">
      <c r="A8" s="95"/>
      <c r="B8" s="58" t="s">
        <v>30</v>
      </c>
      <c r="C8" s="112"/>
      <c r="D8" s="5">
        <f t="shared" ref="D8:D9" si="5">O7</f>
        <v>2.8634259259259262E-2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2</v>
      </c>
      <c r="N8" s="13">
        <f t="shared" si="2"/>
        <v>2</v>
      </c>
      <c r="O8" s="10">
        <v>5.4560185185185184E-2</v>
      </c>
      <c r="P8" s="25">
        <f t="shared" ref="P8:P9" si="6">O8-D8</f>
        <v>2.5925925925925922E-2</v>
      </c>
      <c r="Q8" s="25">
        <f t="shared" ref="Q8:Q9" si="7">P8</f>
        <v>2.5925925925925922E-2</v>
      </c>
      <c r="R8" s="19">
        <f t="shared" si="0"/>
        <v>9</v>
      </c>
      <c r="S8" s="101"/>
      <c r="T8" s="125"/>
      <c r="U8" s="107"/>
    </row>
    <row r="9" spans="1:30" ht="15.75" customHeight="1" thickBot="1" x14ac:dyDescent="0.3">
      <c r="A9" s="109"/>
      <c r="B9" s="60" t="s">
        <v>31</v>
      </c>
      <c r="C9" s="113"/>
      <c r="D9" s="6">
        <f t="shared" si="5"/>
        <v>5.4560185185185184E-2</v>
      </c>
      <c r="E9" s="14">
        <v>0</v>
      </c>
      <c r="F9" s="14">
        <v>0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f t="shared" si="2"/>
        <v>1</v>
      </c>
      <c r="O9" s="11">
        <v>7.4768518518518512E-2</v>
      </c>
      <c r="P9" s="28">
        <f t="shared" si="6"/>
        <v>2.0208333333333328E-2</v>
      </c>
      <c r="Q9" s="28">
        <f t="shared" si="7"/>
        <v>2.0208333333333328E-2</v>
      </c>
      <c r="R9" s="20">
        <f t="shared" si="0"/>
        <v>2</v>
      </c>
      <c r="S9" s="102"/>
      <c r="T9" s="126"/>
      <c r="U9" s="108"/>
    </row>
    <row r="10" spans="1:30" ht="15" customHeight="1" x14ac:dyDescent="0.25">
      <c r="A10" s="94">
        <v>52</v>
      </c>
      <c r="B10" s="61" t="s">
        <v>32</v>
      </c>
      <c r="C10" s="97" t="s">
        <v>33</v>
      </c>
      <c r="D10" s="7">
        <v>3.472222222222222E-3</v>
      </c>
      <c r="E10" s="12">
        <v>0</v>
      </c>
      <c r="F10" s="12">
        <v>2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f t="shared" si="2"/>
        <v>3</v>
      </c>
      <c r="O10" s="7">
        <v>2.7268518518518515E-2</v>
      </c>
      <c r="P10" s="21">
        <f>O10-D10</f>
        <v>2.3796296296296295E-2</v>
      </c>
      <c r="Q10" s="21">
        <f>P10</f>
        <v>2.3796296296296295E-2</v>
      </c>
      <c r="R10" s="18">
        <f t="shared" si="0"/>
        <v>5</v>
      </c>
      <c r="S10" s="100">
        <f>O12</f>
        <v>7.9710648148148142E-2</v>
      </c>
      <c r="T10" s="124">
        <f>IF(OR(I10=AC$3,I11=AC$3,I12=AC$3),"",S10)</f>
        <v>7.9710648148148142E-2</v>
      </c>
      <c r="U10" s="121">
        <f>IF(OR(R10="DISC",R11="DISC",R12="DISC"),"DISC",RANK(T10,T$4:T$31736,1))</f>
        <v>3</v>
      </c>
    </row>
    <row r="11" spans="1:30" ht="15" customHeight="1" x14ac:dyDescent="0.25">
      <c r="A11" s="95"/>
      <c r="B11" s="59" t="s">
        <v>34</v>
      </c>
      <c r="C11" s="98"/>
      <c r="D11" s="5">
        <f t="shared" ref="D11:D12" si="8">O10</f>
        <v>2.7268518518518515E-2</v>
      </c>
      <c r="E11" s="13">
        <v>0</v>
      </c>
      <c r="F11" s="13">
        <v>2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2</v>
      </c>
      <c r="N11" s="13">
        <f t="shared" si="2"/>
        <v>5</v>
      </c>
      <c r="O11" s="10">
        <v>5.5289351851851853E-2</v>
      </c>
      <c r="P11" s="25">
        <f t="shared" ref="P11:P12" si="9">O11-D11</f>
        <v>2.8020833333333339E-2</v>
      </c>
      <c r="Q11" s="25">
        <f t="shared" ref="Q11:Q12" si="10">P11</f>
        <v>2.8020833333333339E-2</v>
      </c>
      <c r="R11" s="19">
        <f t="shared" si="0"/>
        <v>12</v>
      </c>
      <c r="S11" s="101"/>
      <c r="T11" s="125"/>
      <c r="U11" s="122"/>
    </row>
    <row r="12" spans="1:30" ht="15.75" customHeight="1" thickBot="1" x14ac:dyDescent="0.3">
      <c r="A12" s="96"/>
      <c r="B12" s="35" t="s">
        <v>35</v>
      </c>
      <c r="C12" s="99"/>
      <c r="D12" s="6">
        <f t="shared" si="8"/>
        <v>5.5289351851851853E-2</v>
      </c>
      <c r="E12" s="14">
        <v>0</v>
      </c>
      <c r="F12" s="14">
        <v>0</v>
      </c>
      <c r="G12" s="14">
        <v>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3</v>
      </c>
      <c r="N12" s="14">
        <f t="shared" si="2"/>
        <v>4</v>
      </c>
      <c r="O12" s="11">
        <v>7.9710648148148142E-2</v>
      </c>
      <c r="P12" s="28">
        <f t="shared" si="9"/>
        <v>2.4421296296296288E-2</v>
      </c>
      <c r="Q12" s="28">
        <f t="shared" si="10"/>
        <v>2.4421296296296288E-2</v>
      </c>
      <c r="R12" s="20">
        <f t="shared" si="0"/>
        <v>6</v>
      </c>
      <c r="S12" s="102"/>
      <c r="T12" s="126"/>
      <c r="U12" s="123"/>
    </row>
    <row r="13" spans="1:30" ht="15" customHeight="1" x14ac:dyDescent="0.25">
      <c r="A13" s="95">
        <v>55</v>
      </c>
      <c r="B13" s="32" t="s">
        <v>36</v>
      </c>
      <c r="C13" s="133" t="s">
        <v>37</v>
      </c>
      <c r="D13" s="7">
        <v>3.472222222222222E-3</v>
      </c>
      <c r="E13" s="12">
        <v>0</v>
      </c>
      <c r="F13" s="12">
        <v>1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1</v>
      </c>
      <c r="M13" s="12">
        <v>3</v>
      </c>
      <c r="N13" s="12">
        <f t="shared" si="2"/>
        <v>6</v>
      </c>
      <c r="O13" s="7">
        <v>3.1782407407407405E-2</v>
      </c>
      <c r="P13" s="21">
        <f>O13-D13</f>
        <v>2.8310185185185181E-2</v>
      </c>
      <c r="Q13" s="21">
        <f>P13</f>
        <v>2.8310185185185181E-2</v>
      </c>
      <c r="R13" s="18">
        <f t="shared" si="0"/>
        <v>13</v>
      </c>
      <c r="S13" s="100">
        <f>O15</f>
        <v>8.3043981481481483E-2</v>
      </c>
      <c r="T13" s="124">
        <f>IF(OR(I13=AC$3,I14=AC$3,I15=AC$3),"",S13)</f>
        <v>8.3043981481481483E-2</v>
      </c>
      <c r="U13" s="121">
        <f>IF(OR(R13="DISC",R14="DISC",R15="DISC"),"DISC",RANK(T13,T$4:T$31736,1))</f>
        <v>4</v>
      </c>
    </row>
    <row r="14" spans="1:30" ht="15" customHeight="1" x14ac:dyDescent="0.25">
      <c r="A14" s="95"/>
      <c r="B14" s="59" t="s">
        <v>38</v>
      </c>
      <c r="C14" s="133"/>
      <c r="D14" s="5">
        <f t="shared" ref="D14:D15" si="11">O13</f>
        <v>3.1782407407407405E-2</v>
      </c>
      <c r="E14" s="13">
        <v>0</v>
      </c>
      <c r="F14" s="13">
        <v>0</v>
      </c>
      <c r="G14" s="13">
        <v>2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3</v>
      </c>
      <c r="N14" s="13">
        <f t="shared" si="2"/>
        <v>6</v>
      </c>
      <c r="O14" s="10">
        <v>6.2928240740740743E-2</v>
      </c>
      <c r="P14" s="25">
        <f t="shared" ref="P14:P15" si="12">O14-D14</f>
        <v>3.1145833333333338E-2</v>
      </c>
      <c r="Q14" s="25">
        <f t="shared" ref="Q14:Q15" si="13">P14</f>
        <v>3.1145833333333338E-2</v>
      </c>
      <c r="R14" s="19">
        <f t="shared" si="0"/>
        <v>17</v>
      </c>
      <c r="S14" s="101"/>
      <c r="T14" s="125"/>
      <c r="U14" s="122"/>
    </row>
    <row r="15" spans="1:30" ht="15.75" customHeight="1" thickBot="1" x14ac:dyDescent="0.3">
      <c r="A15" s="109"/>
      <c r="B15" s="62" t="s">
        <v>39</v>
      </c>
      <c r="C15" s="134"/>
      <c r="D15" s="6">
        <f t="shared" si="11"/>
        <v>6.2928240740740743E-2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2</v>
      </c>
      <c r="N15" s="14">
        <f t="shared" si="2"/>
        <v>2</v>
      </c>
      <c r="O15" s="11">
        <v>8.3043981481481483E-2</v>
      </c>
      <c r="P15" s="28">
        <f t="shared" si="12"/>
        <v>2.011574074074074E-2</v>
      </c>
      <c r="Q15" s="28">
        <f t="shared" si="13"/>
        <v>2.011574074074074E-2</v>
      </c>
      <c r="R15" s="20">
        <f t="shared" si="0"/>
        <v>1</v>
      </c>
      <c r="S15" s="102"/>
      <c r="T15" s="126"/>
      <c r="U15" s="123"/>
    </row>
    <row r="16" spans="1:30" ht="15" customHeight="1" x14ac:dyDescent="0.25">
      <c r="A16" s="94">
        <v>53</v>
      </c>
      <c r="B16" s="64" t="s">
        <v>40</v>
      </c>
      <c r="C16" s="97" t="s">
        <v>41</v>
      </c>
      <c r="D16" s="7">
        <v>3.472222222222222E-3</v>
      </c>
      <c r="E16" s="12">
        <v>0</v>
      </c>
      <c r="F16" s="12">
        <v>0</v>
      </c>
      <c r="G16" s="12">
        <v>2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2</v>
      </c>
      <c r="N16" s="12">
        <f t="shared" si="2"/>
        <v>4</v>
      </c>
      <c r="O16" s="7">
        <v>3.0844907407407404E-2</v>
      </c>
      <c r="P16" s="21">
        <f>O16-D16</f>
        <v>2.737268518518518E-2</v>
      </c>
      <c r="Q16" s="21">
        <f>P16</f>
        <v>2.737268518518518E-2</v>
      </c>
      <c r="R16" s="18">
        <f t="shared" si="0"/>
        <v>11</v>
      </c>
      <c r="S16" s="100">
        <f>O18</f>
        <v>8.5358796296296294E-2</v>
      </c>
      <c r="T16" s="124">
        <f>IF(OR(I16=AC$3,I17=AC$3,I18=AC$3),"",S16)</f>
        <v>8.5358796296296294E-2</v>
      </c>
      <c r="U16" s="121">
        <f>IF(OR(R16="DISC",R17="DISC",R18="DISC"),"DISC",RANK(T16,T$4:T$31736,1))</f>
        <v>5</v>
      </c>
    </row>
    <row r="17" spans="1:21" ht="15" customHeight="1" x14ac:dyDescent="0.25">
      <c r="A17" s="95"/>
      <c r="B17" s="32" t="s">
        <v>42</v>
      </c>
      <c r="C17" s="98"/>
      <c r="D17" s="5">
        <f t="shared" ref="D17:D18" si="14">O16</f>
        <v>3.0844907407407404E-2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f t="shared" si="2"/>
        <v>2</v>
      </c>
      <c r="O17" s="10">
        <v>6.0810185185185182E-2</v>
      </c>
      <c r="P17" s="25">
        <f t="shared" ref="P17:P18" si="15">O17-D17</f>
        <v>2.9965277777777778E-2</v>
      </c>
      <c r="Q17" s="25">
        <f t="shared" ref="Q17:Q18" si="16">P17</f>
        <v>2.9965277777777778E-2</v>
      </c>
      <c r="R17" s="19">
        <f t="shared" si="0"/>
        <v>16</v>
      </c>
      <c r="S17" s="101"/>
      <c r="T17" s="125"/>
      <c r="U17" s="122"/>
    </row>
    <row r="18" spans="1:21" ht="15.75" customHeight="1" thickBot="1" x14ac:dyDescent="0.3">
      <c r="A18" s="96"/>
      <c r="B18" s="63" t="s">
        <v>43</v>
      </c>
      <c r="C18" s="99"/>
      <c r="D18" s="6">
        <f t="shared" si="14"/>
        <v>6.0810185185185182E-2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</v>
      </c>
      <c r="N18" s="14">
        <f t="shared" si="2"/>
        <v>3</v>
      </c>
      <c r="O18" s="11">
        <v>8.5358796296296294E-2</v>
      </c>
      <c r="P18" s="28">
        <f t="shared" si="15"/>
        <v>2.4548611111111111E-2</v>
      </c>
      <c r="Q18" s="28">
        <f t="shared" si="16"/>
        <v>2.4548611111111111E-2</v>
      </c>
      <c r="R18" s="20">
        <f t="shared" si="0"/>
        <v>7</v>
      </c>
      <c r="S18" s="102"/>
      <c r="T18" s="126"/>
      <c r="U18" s="123"/>
    </row>
    <row r="19" spans="1:21" ht="15" customHeight="1" x14ac:dyDescent="0.25">
      <c r="A19" s="95">
        <v>57</v>
      </c>
      <c r="B19" s="58" t="s">
        <v>44</v>
      </c>
      <c r="C19" s="112" t="s">
        <v>45</v>
      </c>
      <c r="D19" s="7">
        <v>3.472222222222222E-3</v>
      </c>
      <c r="E19" s="12">
        <v>0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12">
        <f t="shared" si="2"/>
        <v>3</v>
      </c>
      <c r="O19" s="7">
        <v>3.8055555555555558E-2</v>
      </c>
      <c r="P19" s="21">
        <f>O19-D19</f>
        <v>3.4583333333333334E-2</v>
      </c>
      <c r="Q19" s="21">
        <f>P19</f>
        <v>3.4583333333333334E-2</v>
      </c>
      <c r="R19" s="18">
        <f t="shared" si="0"/>
        <v>19</v>
      </c>
      <c r="S19" s="100">
        <f>O21</f>
        <v>9.6828703703703708E-2</v>
      </c>
      <c r="T19" s="124">
        <f>IF(OR(I19=AC$3,I20=AC$3,I21=AC$3),"",S19)</f>
        <v>9.6828703703703708E-2</v>
      </c>
      <c r="U19" s="121">
        <f>IF(OR(R19="DISC",R20="DISC",R21="DISC"),"DISC",RANK(T19,T$4:T$31736,1))</f>
        <v>6</v>
      </c>
    </row>
    <row r="20" spans="1:21" ht="15" customHeight="1" x14ac:dyDescent="0.25">
      <c r="A20" s="95"/>
      <c r="B20" s="59" t="s">
        <v>46</v>
      </c>
      <c r="C20" s="112"/>
      <c r="D20" s="5">
        <f t="shared" ref="D20:D21" si="17">O19</f>
        <v>3.8055555555555558E-2</v>
      </c>
      <c r="E20" s="13">
        <v>0</v>
      </c>
      <c r="F20" s="13">
        <v>0</v>
      </c>
      <c r="G20" s="13">
        <v>2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3</v>
      </c>
      <c r="N20" s="13">
        <f t="shared" si="2"/>
        <v>5</v>
      </c>
      <c r="O20" s="10">
        <v>6.7395833333333335E-2</v>
      </c>
      <c r="P20" s="25">
        <f t="shared" ref="P20:P21" si="18">O20-D20</f>
        <v>2.9340277777777778E-2</v>
      </c>
      <c r="Q20" s="25">
        <f t="shared" ref="Q20:Q21" si="19">P20</f>
        <v>2.9340277777777778E-2</v>
      </c>
      <c r="R20" s="19">
        <f t="shared" si="0"/>
        <v>14</v>
      </c>
      <c r="S20" s="101"/>
      <c r="T20" s="125"/>
      <c r="U20" s="122"/>
    </row>
    <row r="21" spans="1:21" ht="15.75" customHeight="1" thickBot="1" x14ac:dyDescent="0.3">
      <c r="A21" s="109"/>
      <c r="B21" s="33" t="s">
        <v>47</v>
      </c>
      <c r="C21" s="113"/>
      <c r="D21" s="6">
        <f t="shared" si="17"/>
        <v>6.7395833333333335E-2</v>
      </c>
      <c r="E21" s="14">
        <v>1</v>
      </c>
      <c r="F21" s="14">
        <v>0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</v>
      </c>
      <c r="N21" s="14">
        <f t="shared" si="2"/>
        <v>4</v>
      </c>
      <c r="O21" s="11">
        <v>9.6828703703703708E-2</v>
      </c>
      <c r="P21" s="28">
        <f t="shared" si="18"/>
        <v>2.9432870370370373E-2</v>
      </c>
      <c r="Q21" s="28">
        <f t="shared" si="19"/>
        <v>2.9432870370370373E-2</v>
      </c>
      <c r="R21" s="20">
        <f t="shared" si="0"/>
        <v>15</v>
      </c>
      <c r="S21" s="102"/>
      <c r="T21" s="126"/>
      <c r="U21" s="123"/>
    </row>
    <row r="22" spans="1:21" ht="15" customHeight="1" x14ac:dyDescent="0.25">
      <c r="A22" s="94">
        <v>56</v>
      </c>
      <c r="B22" s="61" t="s">
        <v>48</v>
      </c>
      <c r="C22" s="97" t="s">
        <v>49</v>
      </c>
      <c r="D22" s="7">
        <v>3.472222222222222E-3</v>
      </c>
      <c r="E22" s="12">
        <v>0</v>
      </c>
      <c r="F22" s="12">
        <v>0</v>
      </c>
      <c r="G22" s="12">
        <v>2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f t="shared" si="2"/>
        <v>3</v>
      </c>
      <c r="O22" s="7">
        <v>3.7627314814814815E-2</v>
      </c>
      <c r="P22" s="21">
        <f>O22-D22</f>
        <v>3.4155092592592591E-2</v>
      </c>
      <c r="Q22" s="21">
        <f>P22</f>
        <v>3.4155092592592591E-2</v>
      </c>
      <c r="R22" s="18">
        <f t="shared" si="0"/>
        <v>18</v>
      </c>
      <c r="S22" s="135">
        <f>O24</f>
        <v>0.20833333333333334</v>
      </c>
      <c r="T22" s="124"/>
      <c r="U22" s="154" t="s">
        <v>53</v>
      </c>
    </row>
    <row r="23" spans="1:21" ht="15" customHeight="1" x14ac:dyDescent="0.25">
      <c r="A23" s="95"/>
      <c r="B23" s="32" t="s">
        <v>50</v>
      </c>
      <c r="C23" s="98"/>
      <c r="D23" s="5">
        <f t="shared" ref="D23:D24" si="20">O22</f>
        <v>3.7627314814814815E-2</v>
      </c>
      <c r="E23" s="13">
        <v>1</v>
      </c>
      <c r="F23" s="13">
        <v>2</v>
      </c>
      <c r="G23" s="13">
        <v>2</v>
      </c>
      <c r="H23" s="13">
        <v>0</v>
      </c>
      <c r="I23" s="13">
        <v>20</v>
      </c>
      <c r="J23" s="13">
        <v>0</v>
      </c>
      <c r="K23" s="13">
        <v>2</v>
      </c>
      <c r="L23" s="13">
        <v>0</v>
      </c>
      <c r="M23" s="13">
        <v>3</v>
      </c>
      <c r="N23" s="13">
        <f t="shared" si="2"/>
        <v>30</v>
      </c>
      <c r="O23" s="37">
        <v>0.125</v>
      </c>
      <c r="P23" s="38">
        <f t="shared" ref="P23:P24" si="21">O23-D23</f>
        <v>8.7372685185185178E-2</v>
      </c>
      <c r="Q23" s="38">
        <f t="shared" ref="Q23:Q24" si="22">P23</f>
        <v>8.7372685185185178E-2</v>
      </c>
      <c r="R23" s="41">
        <f>IF(OR(I23=AC$3,K23=AC$3,AD23=AC$3),"DISC",RANK(Q23,Q$4:Q$31736,1))</f>
        <v>21</v>
      </c>
      <c r="S23" s="136"/>
      <c r="T23" s="125"/>
      <c r="U23" s="155"/>
    </row>
    <row r="24" spans="1:21" ht="15.75" customHeight="1" thickBot="1" x14ac:dyDescent="0.3">
      <c r="A24" s="114"/>
      <c r="B24" s="65" t="s">
        <v>137</v>
      </c>
      <c r="C24" s="115"/>
      <c r="D24" s="6">
        <f t="shared" si="20"/>
        <v>0.125</v>
      </c>
      <c r="E24" s="14"/>
      <c r="F24" s="14"/>
      <c r="G24" s="14"/>
      <c r="H24" s="14"/>
      <c r="I24" s="14"/>
      <c r="J24" s="14"/>
      <c r="K24" s="14"/>
      <c r="L24" s="14"/>
      <c r="M24" s="14"/>
      <c r="N24" s="14">
        <f t="shared" si="2"/>
        <v>0</v>
      </c>
      <c r="O24" s="39">
        <v>0.20833333333333334</v>
      </c>
      <c r="P24" s="40">
        <f t="shared" si="21"/>
        <v>8.3333333333333343E-2</v>
      </c>
      <c r="Q24" s="40">
        <f t="shared" si="22"/>
        <v>8.3333333333333343E-2</v>
      </c>
      <c r="R24" s="42">
        <f>IF(OR(I24=AC$3,K24=AC$3,AD24=AC$3),"DISC",RANK(Q24,Q$4:Q$31736,1))</f>
        <v>20</v>
      </c>
      <c r="S24" s="137"/>
      <c r="T24" s="126"/>
      <c r="U24" s="156"/>
    </row>
  </sheetData>
  <sheetProtection selectLockedCells="1"/>
  <mergeCells count="56">
    <mergeCell ref="U22:U24"/>
    <mergeCell ref="A16:A18"/>
    <mergeCell ref="C16:C18"/>
    <mergeCell ref="S16:S18"/>
    <mergeCell ref="T16:T18"/>
    <mergeCell ref="U16:U18"/>
    <mergeCell ref="A19:A21"/>
    <mergeCell ref="C19:C21"/>
    <mergeCell ref="S19:S21"/>
    <mergeCell ref="T19:T21"/>
    <mergeCell ref="U19:U21"/>
    <mergeCell ref="A22:A24"/>
    <mergeCell ref="C22:C24"/>
    <mergeCell ref="S22:S24"/>
    <mergeCell ref="T22:T24"/>
    <mergeCell ref="U10:U12"/>
    <mergeCell ref="A13:A15"/>
    <mergeCell ref="C13:C15"/>
    <mergeCell ref="S13:S15"/>
    <mergeCell ref="T13:T15"/>
    <mergeCell ref="U13:U15"/>
    <mergeCell ref="A10:A12"/>
    <mergeCell ref="C10:C12"/>
    <mergeCell ref="S10:S12"/>
    <mergeCell ref="T10:T12"/>
    <mergeCell ref="U4:U6"/>
    <mergeCell ref="A7:A9"/>
    <mergeCell ref="C7:C9"/>
    <mergeCell ref="S7:S9"/>
    <mergeCell ref="T7:T9"/>
    <mergeCell ref="U7:U9"/>
    <mergeCell ref="A4:A6"/>
    <mergeCell ref="C4:C6"/>
    <mergeCell ref="S4:S6"/>
    <mergeCell ref="T4:T6"/>
    <mergeCell ref="T1:T3"/>
    <mergeCell ref="U1:U3"/>
    <mergeCell ref="B2:B3"/>
    <mergeCell ref="E2:E3"/>
    <mergeCell ref="F2:F3"/>
    <mergeCell ref="G2:G3"/>
    <mergeCell ref="H2:H3"/>
    <mergeCell ref="P1:P3"/>
    <mergeCell ref="N1:N3"/>
    <mergeCell ref="Q1:Q3"/>
    <mergeCell ref="R1:R3"/>
    <mergeCell ref="S1:S3"/>
    <mergeCell ref="A1:A3"/>
    <mergeCell ref="C1:C3"/>
    <mergeCell ref="D1:D3"/>
    <mergeCell ref="E1:M1"/>
    <mergeCell ref="O1:O3"/>
    <mergeCell ref="I2:I3"/>
    <mergeCell ref="J2:J3"/>
    <mergeCell ref="K2:K3"/>
    <mergeCell ref="L2:M2"/>
  </mergeCells>
  <dataValidations count="5">
    <dataValidation type="list" operator="greaterThanOrEqual" allowBlank="1" showInputMessage="1" showErrorMessage="1" sqref="K4:K24">
      <formula1>$AD$1:$AD$4</formula1>
    </dataValidation>
    <dataValidation type="time" operator="greaterThanOrEqual" allowBlank="1" showInputMessage="1" showErrorMessage="1" prompt="čas jednotlivce v cíli" sqref="O4:O22 O24">
      <formula1>D4</formula1>
    </dataValidation>
    <dataValidation type="list" operator="greaterThanOrEqual" allowBlank="1" showInputMessage="1" showErrorMessage="1" sqref="I4:I24">
      <formula1>$AC$1:$AC$3</formula1>
    </dataValidation>
    <dataValidation type="whole" operator="greaterThanOrEqual" allowBlank="1" showInputMessage="1" showErrorMessage="1" sqref="G4:H24 E4:E24 J4:J24 L4:N24">
      <formula1>0</formula1>
    </dataValidation>
    <dataValidation operator="greaterThanOrEqual" allowBlank="1" showInputMessage="1" showErrorMessage="1" prompt="čas jednotlivce v cíli" sqref="O23"/>
  </dataValidation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N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110" zoomScaleNormal="110"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7.140625" style="2" customWidth="1"/>
    <col min="2" max="2" width="20.85546875" style="1" customWidth="1"/>
    <col min="3" max="3" width="13" style="4" customWidth="1"/>
    <col min="4" max="4" width="7.5703125" style="1" customWidth="1"/>
    <col min="5" max="5" width="2.42578125" style="1" customWidth="1"/>
    <col min="6" max="6" width="3.140625" style="1" customWidth="1"/>
    <col min="7" max="7" width="2.140625" style="1" bestFit="1" customWidth="1"/>
    <col min="8" max="9" width="2.85546875" style="1" customWidth="1"/>
    <col min="10" max="11" width="2.5703125" style="1" customWidth="1"/>
    <col min="12" max="13" width="2.28515625" style="1" customWidth="1"/>
    <col min="14" max="14" width="4.85546875" style="1" customWidth="1"/>
    <col min="15" max="15" width="7.5703125" style="1" customWidth="1"/>
    <col min="16" max="16" width="8.42578125" style="1" customWidth="1"/>
    <col min="17" max="17" width="8.42578125" style="1" hidden="1" customWidth="1"/>
    <col min="18" max="18" width="10.7109375" style="1" customWidth="1"/>
    <col min="19" max="19" width="10.140625" style="1" customWidth="1"/>
    <col min="20" max="20" width="10.140625" style="1" hidden="1" customWidth="1"/>
    <col min="21" max="21" width="11" style="1" customWidth="1"/>
    <col min="22" max="22" width="9.140625" style="1"/>
    <col min="23" max="23" width="11.85546875" style="1" bestFit="1" customWidth="1"/>
    <col min="24" max="16384" width="9.140625" style="1"/>
  </cols>
  <sheetData>
    <row r="1" spans="1:30" ht="15" customHeight="1" x14ac:dyDescent="0.25">
      <c r="A1" s="70" t="s">
        <v>0</v>
      </c>
      <c r="B1" s="8" t="s">
        <v>18</v>
      </c>
      <c r="C1" s="66" t="s">
        <v>1</v>
      </c>
      <c r="D1" s="66" t="s">
        <v>7</v>
      </c>
      <c r="E1" s="66" t="s">
        <v>23</v>
      </c>
      <c r="F1" s="67"/>
      <c r="G1" s="67"/>
      <c r="H1" s="67"/>
      <c r="I1" s="67"/>
      <c r="J1" s="67"/>
      <c r="K1" s="67"/>
      <c r="L1" s="67"/>
      <c r="M1" s="67"/>
      <c r="N1" s="139" t="s">
        <v>52</v>
      </c>
      <c r="O1" s="75" t="s">
        <v>2</v>
      </c>
      <c r="P1" s="78" t="s">
        <v>3</v>
      </c>
      <c r="Q1" s="91" t="s">
        <v>16</v>
      </c>
      <c r="R1" s="66" t="s">
        <v>16</v>
      </c>
      <c r="S1" s="66" t="s">
        <v>19</v>
      </c>
      <c r="T1" s="81"/>
      <c r="U1" s="84" t="s">
        <v>17</v>
      </c>
      <c r="W1" s="3"/>
      <c r="AC1" s="43">
        <v>0</v>
      </c>
      <c r="AD1" s="43">
        <v>1</v>
      </c>
    </row>
    <row r="2" spans="1:30" ht="15" customHeight="1" x14ac:dyDescent="0.25">
      <c r="A2" s="71"/>
      <c r="B2" s="87" t="s">
        <v>6</v>
      </c>
      <c r="C2" s="73"/>
      <c r="D2" s="73"/>
      <c r="E2" s="68" t="s">
        <v>13</v>
      </c>
      <c r="F2" s="68" t="s">
        <v>15</v>
      </c>
      <c r="G2" s="68" t="s">
        <v>14</v>
      </c>
      <c r="H2" s="68" t="s">
        <v>20</v>
      </c>
      <c r="I2" s="89" t="s">
        <v>21</v>
      </c>
      <c r="J2" s="68" t="s">
        <v>8</v>
      </c>
      <c r="K2" s="68" t="s">
        <v>11</v>
      </c>
      <c r="L2" s="68" t="s">
        <v>12</v>
      </c>
      <c r="M2" s="68"/>
      <c r="N2" s="140"/>
      <c r="O2" s="76"/>
      <c r="P2" s="79"/>
      <c r="Q2" s="92"/>
      <c r="R2" s="73"/>
      <c r="S2" s="73"/>
      <c r="T2" s="82"/>
      <c r="U2" s="85"/>
      <c r="W2" s="3"/>
      <c r="AC2" s="43">
        <v>20</v>
      </c>
      <c r="AD2" s="43">
        <v>2</v>
      </c>
    </row>
    <row r="3" spans="1:30" ht="15" customHeight="1" thickBot="1" x14ac:dyDescent="0.3">
      <c r="A3" s="72"/>
      <c r="B3" s="88"/>
      <c r="C3" s="74"/>
      <c r="D3" s="74"/>
      <c r="E3" s="69"/>
      <c r="F3" s="69"/>
      <c r="G3" s="69"/>
      <c r="H3" s="69"/>
      <c r="I3" s="90"/>
      <c r="J3" s="69"/>
      <c r="K3" s="69"/>
      <c r="L3" s="9" t="s">
        <v>10</v>
      </c>
      <c r="M3" s="9" t="s">
        <v>9</v>
      </c>
      <c r="N3" s="141"/>
      <c r="O3" s="77"/>
      <c r="P3" s="80"/>
      <c r="Q3" s="93"/>
      <c r="R3" s="74"/>
      <c r="S3" s="74"/>
      <c r="T3" s="83"/>
      <c r="U3" s="86"/>
      <c r="AC3" s="44" t="s">
        <v>14</v>
      </c>
      <c r="AD3" s="44" t="s">
        <v>14</v>
      </c>
    </row>
    <row r="4" spans="1:30" ht="15" customHeight="1" x14ac:dyDescent="0.25">
      <c r="A4" s="95">
        <v>101</v>
      </c>
      <c r="B4" s="58" t="s">
        <v>54</v>
      </c>
      <c r="C4" s="112" t="s">
        <v>29</v>
      </c>
      <c r="D4" s="7">
        <v>0</v>
      </c>
      <c r="E4" s="12">
        <v>0</v>
      </c>
      <c r="F4" s="12">
        <v>0</v>
      </c>
      <c r="G4" s="12">
        <v>2</v>
      </c>
      <c r="H4" s="12">
        <v>0</v>
      </c>
      <c r="I4" s="12">
        <v>0</v>
      </c>
      <c r="J4" s="12">
        <v>0</v>
      </c>
      <c r="K4" s="12">
        <v>2</v>
      </c>
      <c r="L4" s="12">
        <v>0</v>
      </c>
      <c r="M4" s="12">
        <v>2</v>
      </c>
      <c r="N4" s="12">
        <f>SUM(E4:M4)</f>
        <v>6</v>
      </c>
      <c r="O4" s="7">
        <v>2.2673611111111113E-2</v>
      </c>
      <c r="P4" s="21">
        <f t="shared" ref="P4:P36" si="0">O4-D4</f>
        <v>2.2673611111111113E-2</v>
      </c>
      <c r="Q4" s="21">
        <f>P4</f>
        <v>2.2673611111111113E-2</v>
      </c>
      <c r="R4" s="18">
        <f t="shared" ref="R4:R36" si="1">IF(OR(I4=AC$3,K4=AC$3),"DISC",RANK(Q4,Q$4:Q$31736,1))</f>
        <v>16</v>
      </c>
      <c r="S4" s="100">
        <f>O6</f>
        <v>5.8275462962962966E-2</v>
      </c>
      <c r="T4" s="124">
        <f>IF(OR(I4=AC$3,I5=AC$3,I6=AC$3),"",S4)</f>
        <v>5.8275462962962966E-2</v>
      </c>
      <c r="U4" s="121">
        <f>IF(OR(R4="DISC",R5="DISC",R6="DISC"),"DISC",RANK(T4,T$4:T$31736,1))</f>
        <v>1</v>
      </c>
      <c r="AC4" s="43"/>
      <c r="AD4" s="43">
        <v>0</v>
      </c>
    </row>
    <row r="5" spans="1:30" ht="15" customHeight="1" x14ac:dyDescent="0.25">
      <c r="A5" s="95"/>
      <c r="B5" s="59" t="s">
        <v>55</v>
      </c>
      <c r="C5" s="112"/>
      <c r="D5" s="5">
        <f t="shared" ref="D5:D6" si="2">O4</f>
        <v>2.2673611111111113E-2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1</v>
      </c>
      <c r="L5" s="13">
        <v>0</v>
      </c>
      <c r="M5" s="13">
        <v>3</v>
      </c>
      <c r="N5" s="45">
        <f t="shared" ref="N5:N36" si="3">SUM(E5:M5)</f>
        <v>4</v>
      </c>
      <c r="O5" s="10">
        <v>4.1886574074074069E-2</v>
      </c>
      <c r="P5" s="25">
        <f t="shared" si="0"/>
        <v>1.9212962962962956E-2</v>
      </c>
      <c r="Q5" s="25">
        <f t="shared" ref="Q5:Q6" si="4">P5</f>
        <v>1.9212962962962956E-2</v>
      </c>
      <c r="R5" s="19">
        <f t="shared" si="1"/>
        <v>3</v>
      </c>
      <c r="S5" s="101"/>
      <c r="T5" s="125"/>
      <c r="U5" s="122"/>
    </row>
    <row r="6" spans="1:30" ht="15.75" customHeight="1" thickBot="1" x14ac:dyDescent="0.3">
      <c r="A6" s="109"/>
      <c r="B6" s="33" t="s">
        <v>56</v>
      </c>
      <c r="C6" s="113"/>
      <c r="D6" s="6">
        <f t="shared" si="2"/>
        <v>4.1886574074074069E-2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46">
        <f t="shared" si="3"/>
        <v>0</v>
      </c>
      <c r="O6" s="11">
        <v>5.8275462962962966E-2</v>
      </c>
      <c r="P6" s="28">
        <f t="shared" si="0"/>
        <v>1.6388888888888897E-2</v>
      </c>
      <c r="Q6" s="28">
        <f t="shared" si="4"/>
        <v>1.6388888888888897E-2</v>
      </c>
      <c r="R6" s="20">
        <f t="shared" si="1"/>
        <v>1</v>
      </c>
      <c r="S6" s="102"/>
      <c r="T6" s="126"/>
      <c r="U6" s="123"/>
    </row>
    <row r="7" spans="1:30" ht="15" customHeight="1" x14ac:dyDescent="0.25">
      <c r="A7" s="94">
        <v>110</v>
      </c>
      <c r="B7" s="34" t="s">
        <v>57</v>
      </c>
      <c r="C7" s="97" t="s">
        <v>58</v>
      </c>
      <c r="D7" s="7">
        <v>0</v>
      </c>
      <c r="E7" s="12">
        <v>0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47">
        <f t="shared" si="3"/>
        <v>1</v>
      </c>
      <c r="O7" s="7">
        <v>1.9895833333333331E-2</v>
      </c>
      <c r="P7" s="21">
        <f t="shared" si="0"/>
        <v>1.9895833333333331E-2</v>
      </c>
      <c r="Q7" s="21">
        <f>P7</f>
        <v>1.9895833333333331E-2</v>
      </c>
      <c r="R7" s="18">
        <f t="shared" si="1"/>
        <v>5</v>
      </c>
      <c r="S7" s="100">
        <f>O9</f>
        <v>5.9293981481481482E-2</v>
      </c>
      <c r="T7" s="124">
        <f>IF(OR(I7=AC$3,I8=AC$3,I9=AC$3),"",S7)</f>
        <v>5.9293981481481482E-2</v>
      </c>
      <c r="U7" s="106">
        <f>IF(OR(R7="DISC",R8="DISC",R9="DISC"),"DISC",RANK(T7,T$4:T$31736,1))</f>
        <v>2</v>
      </c>
    </row>
    <row r="8" spans="1:30" ht="15" customHeight="1" x14ac:dyDescent="0.25">
      <c r="A8" s="95"/>
      <c r="B8" s="59" t="s">
        <v>59</v>
      </c>
      <c r="C8" s="98"/>
      <c r="D8" s="5">
        <f t="shared" ref="D8:D9" si="5">O7</f>
        <v>1.9895833333333331E-2</v>
      </c>
      <c r="E8" s="13">
        <v>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45">
        <f t="shared" si="3"/>
        <v>1</v>
      </c>
      <c r="O8" s="10">
        <v>3.8622685185185184E-2</v>
      </c>
      <c r="P8" s="25">
        <f t="shared" si="0"/>
        <v>1.8726851851851852E-2</v>
      </c>
      <c r="Q8" s="25">
        <f t="shared" ref="Q8:Q9" si="6">P8</f>
        <v>1.8726851851851852E-2</v>
      </c>
      <c r="R8" s="19">
        <f t="shared" si="1"/>
        <v>2</v>
      </c>
      <c r="S8" s="101"/>
      <c r="T8" s="125"/>
      <c r="U8" s="107"/>
    </row>
    <row r="9" spans="1:30" ht="15.75" customHeight="1" thickBot="1" x14ac:dyDescent="0.3">
      <c r="A9" s="109"/>
      <c r="B9" s="62" t="s">
        <v>138</v>
      </c>
      <c r="C9" s="138"/>
      <c r="D9" s="6">
        <f t="shared" si="5"/>
        <v>3.8622685185185184E-2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</v>
      </c>
      <c r="L9" s="14">
        <v>0</v>
      </c>
      <c r="M9" s="14">
        <v>0</v>
      </c>
      <c r="N9" s="46">
        <f t="shared" si="3"/>
        <v>2</v>
      </c>
      <c r="O9" s="11">
        <v>5.9293981481481482E-2</v>
      </c>
      <c r="P9" s="28">
        <f t="shared" si="0"/>
        <v>2.0671296296296299E-2</v>
      </c>
      <c r="Q9" s="28">
        <f t="shared" si="6"/>
        <v>2.0671296296296299E-2</v>
      </c>
      <c r="R9" s="20">
        <f t="shared" si="1"/>
        <v>9</v>
      </c>
      <c r="S9" s="102"/>
      <c r="T9" s="126"/>
      <c r="U9" s="108"/>
    </row>
    <row r="10" spans="1:30" ht="15" customHeight="1" x14ac:dyDescent="0.25">
      <c r="A10" s="94">
        <v>102</v>
      </c>
      <c r="B10" s="34" t="s">
        <v>60</v>
      </c>
      <c r="C10" s="142" t="s">
        <v>33</v>
      </c>
      <c r="D10" s="7">
        <v>0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47">
        <f t="shared" si="3"/>
        <v>1</v>
      </c>
      <c r="O10" s="7">
        <v>1.9988425925925927E-2</v>
      </c>
      <c r="P10" s="21">
        <f t="shared" si="0"/>
        <v>1.9988425925925927E-2</v>
      </c>
      <c r="Q10" s="21">
        <f>P10</f>
        <v>1.9988425925925927E-2</v>
      </c>
      <c r="R10" s="18">
        <f t="shared" si="1"/>
        <v>6</v>
      </c>
      <c r="S10" s="100">
        <f>O12</f>
        <v>6.4930555555555561E-2</v>
      </c>
      <c r="T10" s="124">
        <f>IF(OR(I10=AC$3,I11=AC$3,I12=AC$3),"",S10)</f>
        <v>6.4930555555555561E-2</v>
      </c>
      <c r="U10" s="121">
        <f>IF(OR(R10="DISC",R11="DISC",R12="DISC"),"DISC",RANK(T10,T$4:T$31736,1))</f>
        <v>3</v>
      </c>
    </row>
    <row r="11" spans="1:30" ht="15" customHeight="1" x14ac:dyDescent="0.25">
      <c r="A11" s="95"/>
      <c r="B11" s="58" t="s">
        <v>61</v>
      </c>
      <c r="C11" s="143"/>
      <c r="D11" s="5">
        <f t="shared" ref="D11:D12" si="7">O10</f>
        <v>1.9988425925925927E-2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45">
        <f t="shared" si="3"/>
        <v>0</v>
      </c>
      <c r="O11" s="10">
        <v>4.1053240740740744E-2</v>
      </c>
      <c r="P11" s="25">
        <f t="shared" si="0"/>
        <v>2.1064814814814817E-2</v>
      </c>
      <c r="Q11" s="25">
        <f t="shared" ref="Q11:Q12" si="8">P11</f>
        <v>2.1064814814814817E-2</v>
      </c>
      <c r="R11" s="19">
        <f t="shared" si="1"/>
        <v>10</v>
      </c>
      <c r="S11" s="101"/>
      <c r="T11" s="125"/>
      <c r="U11" s="122"/>
    </row>
    <row r="12" spans="1:30" ht="15.75" customHeight="1" thickBot="1" x14ac:dyDescent="0.3">
      <c r="A12" s="109"/>
      <c r="B12" s="60" t="s">
        <v>62</v>
      </c>
      <c r="C12" s="144"/>
      <c r="D12" s="6">
        <f t="shared" si="7"/>
        <v>4.1053240740740744E-2</v>
      </c>
      <c r="E12" s="14">
        <v>0</v>
      </c>
      <c r="F12" s="14">
        <v>0</v>
      </c>
      <c r="G12" s="14">
        <v>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46">
        <f t="shared" si="3"/>
        <v>1</v>
      </c>
      <c r="O12" s="11">
        <v>6.4930555555555561E-2</v>
      </c>
      <c r="P12" s="28">
        <f t="shared" si="0"/>
        <v>2.3877314814814816E-2</v>
      </c>
      <c r="Q12" s="28">
        <f t="shared" si="8"/>
        <v>2.3877314814814816E-2</v>
      </c>
      <c r="R12" s="20">
        <f t="shared" si="1"/>
        <v>19</v>
      </c>
      <c r="S12" s="102"/>
      <c r="T12" s="126"/>
      <c r="U12" s="123"/>
    </row>
    <row r="13" spans="1:30" ht="15" customHeight="1" x14ac:dyDescent="0.25">
      <c r="A13" s="94">
        <v>105</v>
      </c>
      <c r="B13" s="64" t="s">
        <v>63</v>
      </c>
      <c r="C13" s="145" t="s">
        <v>25</v>
      </c>
      <c r="D13" s="7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2</v>
      </c>
      <c r="N13" s="47">
        <f t="shared" si="3"/>
        <v>3</v>
      </c>
      <c r="O13" s="7">
        <v>2.0034722222222221E-2</v>
      </c>
      <c r="P13" s="21">
        <f t="shared" si="0"/>
        <v>2.0034722222222221E-2</v>
      </c>
      <c r="Q13" s="21">
        <f>P13</f>
        <v>2.0034722222222221E-2</v>
      </c>
      <c r="R13" s="18">
        <f t="shared" si="1"/>
        <v>7</v>
      </c>
      <c r="S13" s="100">
        <f>O15</f>
        <v>6.6087962962962959E-2</v>
      </c>
      <c r="T13" s="124">
        <f>IF(OR(I13=AC$3,I14=AC$3,I15=AC$3),"",S13)</f>
        <v>6.6087962962962959E-2</v>
      </c>
      <c r="U13" s="121">
        <f>IF(OR(R13="DISC",R14="DISC",R15="DISC"),"DISC",RANK(T13,T$4:T$31736,1))</f>
        <v>4</v>
      </c>
    </row>
    <row r="14" spans="1:30" ht="15" customHeight="1" x14ac:dyDescent="0.25">
      <c r="A14" s="95"/>
      <c r="B14" s="58" t="s">
        <v>64</v>
      </c>
      <c r="C14" s="146"/>
      <c r="D14" s="5">
        <f t="shared" ref="D14:D15" si="9">O13</f>
        <v>2.0034722222222221E-2</v>
      </c>
      <c r="E14" s="13">
        <v>0</v>
      </c>
      <c r="F14" s="13">
        <v>1</v>
      </c>
      <c r="G14" s="13">
        <v>1</v>
      </c>
      <c r="H14" s="13">
        <v>0</v>
      </c>
      <c r="I14" s="13">
        <v>0</v>
      </c>
      <c r="J14" s="13">
        <v>0</v>
      </c>
      <c r="K14" s="13">
        <v>2</v>
      </c>
      <c r="L14" s="13">
        <v>0</v>
      </c>
      <c r="M14" s="13">
        <v>3</v>
      </c>
      <c r="N14" s="45">
        <f t="shared" si="3"/>
        <v>7</v>
      </c>
      <c r="O14" s="10">
        <v>4.4166666666666667E-2</v>
      </c>
      <c r="P14" s="25">
        <f t="shared" si="0"/>
        <v>2.4131944444444445E-2</v>
      </c>
      <c r="Q14" s="25">
        <f t="shared" ref="Q14:Q15" si="10">P14</f>
        <v>2.4131944444444445E-2</v>
      </c>
      <c r="R14" s="19">
        <f t="shared" si="1"/>
        <v>20</v>
      </c>
      <c r="S14" s="101"/>
      <c r="T14" s="125"/>
      <c r="U14" s="122"/>
    </row>
    <row r="15" spans="1:30" ht="15.75" customHeight="1" thickBot="1" x14ac:dyDescent="0.3">
      <c r="A15" s="109"/>
      <c r="B15" s="33" t="s">
        <v>65</v>
      </c>
      <c r="C15" s="147"/>
      <c r="D15" s="6">
        <f t="shared" si="9"/>
        <v>4.4166666666666667E-2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46">
        <f t="shared" si="3"/>
        <v>0</v>
      </c>
      <c r="O15" s="11">
        <v>6.6087962962962959E-2</v>
      </c>
      <c r="P15" s="28">
        <f t="shared" si="0"/>
        <v>2.1921296296296293E-2</v>
      </c>
      <c r="Q15" s="28">
        <f t="shared" si="10"/>
        <v>2.1921296296296293E-2</v>
      </c>
      <c r="R15" s="20">
        <f t="shared" si="1"/>
        <v>13</v>
      </c>
      <c r="S15" s="102"/>
      <c r="T15" s="126"/>
      <c r="U15" s="123"/>
    </row>
    <row r="16" spans="1:30" ht="15" customHeight="1" x14ac:dyDescent="0.25">
      <c r="A16" s="94">
        <v>107</v>
      </c>
      <c r="B16" s="61" t="s">
        <v>66</v>
      </c>
      <c r="C16" s="97" t="s">
        <v>67</v>
      </c>
      <c r="D16" s="7">
        <v>0</v>
      </c>
      <c r="E16" s="12">
        <v>2</v>
      </c>
      <c r="F16" s="12">
        <v>0</v>
      </c>
      <c r="G16" s="12">
        <v>1</v>
      </c>
      <c r="H16" s="12">
        <v>0</v>
      </c>
      <c r="I16" s="12">
        <v>0</v>
      </c>
      <c r="J16" s="12">
        <v>0</v>
      </c>
      <c r="K16" s="12">
        <v>0</v>
      </c>
      <c r="L16" s="12">
        <v>2</v>
      </c>
      <c r="M16" s="12">
        <v>1</v>
      </c>
      <c r="N16" s="47">
        <f t="shared" si="3"/>
        <v>6</v>
      </c>
      <c r="O16" s="7">
        <v>2.1342592592592594E-2</v>
      </c>
      <c r="P16" s="21">
        <f t="shared" si="0"/>
        <v>2.1342592592592594E-2</v>
      </c>
      <c r="Q16" s="21">
        <f>P16</f>
        <v>2.1342592592592594E-2</v>
      </c>
      <c r="R16" s="18">
        <f t="shared" si="1"/>
        <v>11</v>
      </c>
      <c r="S16" s="100">
        <f>O18</f>
        <v>6.7060185185185181E-2</v>
      </c>
      <c r="T16" s="124">
        <f>IF(OR(I16=AC$3,I17=AC$3,I18=AC$3),"",S16)</f>
        <v>6.7060185185185181E-2</v>
      </c>
      <c r="U16" s="121">
        <f>IF(OR(R16="DISC",R17="DISC",R18="DISC"),"DISC",RANK(T16,T$4:T$31736,1))</f>
        <v>5</v>
      </c>
    </row>
    <row r="17" spans="1:21" ht="15" customHeight="1" x14ac:dyDescent="0.25">
      <c r="A17" s="95"/>
      <c r="B17" s="59" t="s">
        <v>68</v>
      </c>
      <c r="C17" s="98"/>
      <c r="D17" s="5">
        <f t="shared" ref="D17:D18" si="11">O16</f>
        <v>2.1342592592592594E-2</v>
      </c>
      <c r="E17" s="13">
        <v>0</v>
      </c>
      <c r="F17" s="13">
        <v>1</v>
      </c>
      <c r="G17" s="13">
        <v>0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3">
        <v>2</v>
      </c>
      <c r="N17" s="45">
        <f t="shared" si="3"/>
        <v>4</v>
      </c>
      <c r="O17" s="10">
        <v>4.6944444444444448E-2</v>
      </c>
      <c r="P17" s="25">
        <f t="shared" si="0"/>
        <v>2.5601851851851855E-2</v>
      </c>
      <c r="Q17" s="25">
        <f t="shared" ref="Q17:Q18" si="12">P17</f>
        <v>2.5601851851851855E-2</v>
      </c>
      <c r="R17" s="19">
        <f t="shared" si="1"/>
        <v>22</v>
      </c>
      <c r="S17" s="101"/>
      <c r="T17" s="125"/>
      <c r="U17" s="122"/>
    </row>
    <row r="18" spans="1:21" ht="15.75" customHeight="1" thickBot="1" x14ac:dyDescent="0.3">
      <c r="A18" s="109"/>
      <c r="B18" s="33" t="s">
        <v>69</v>
      </c>
      <c r="C18" s="138"/>
      <c r="D18" s="6">
        <f t="shared" si="11"/>
        <v>4.6944444444444448E-2</v>
      </c>
      <c r="E18" s="14">
        <v>0</v>
      </c>
      <c r="F18" s="14">
        <v>0</v>
      </c>
      <c r="G18" s="14">
        <v>2</v>
      </c>
      <c r="H18" s="14">
        <v>0</v>
      </c>
      <c r="I18" s="14">
        <v>0</v>
      </c>
      <c r="J18" s="14">
        <v>0</v>
      </c>
      <c r="K18" s="14">
        <v>1</v>
      </c>
      <c r="L18" s="14">
        <v>0</v>
      </c>
      <c r="M18" s="14">
        <v>0</v>
      </c>
      <c r="N18" s="46">
        <f t="shared" si="3"/>
        <v>3</v>
      </c>
      <c r="O18" s="11">
        <v>6.7060185185185181E-2</v>
      </c>
      <c r="P18" s="28">
        <f t="shared" si="0"/>
        <v>2.0115740740740733E-2</v>
      </c>
      <c r="Q18" s="28">
        <f t="shared" si="12"/>
        <v>2.0115740740740733E-2</v>
      </c>
      <c r="R18" s="20">
        <f t="shared" si="1"/>
        <v>8</v>
      </c>
      <c r="S18" s="102"/>
      <c r="T18" s="126"/>
      <c r="U18" s="123"/>
    </row>
    <row r="19" spans="1:21" ht="15" customHeight="1" x14ac:dyDescent="0.25">
      <c r="A19" s="148">
        <v>106</v>
      </c>
      <c r="B19" s="61" t="s">
        <v>70</v>
      </c>
      <c r="C19" s="97" t="s">
        <v>71</v>
      </c>
      <c r="D19" s="7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1</v>
      </c>
      <c r="N19" s="47">
        <f t="shared" si="3"/>
        <v>2</v>
      </c>
      <c r="O19" s="7">
        <v>1.9467592592592595E-2</v>
      </c>
      <c r="P19" s="21">
        <f t="shared" si="0"/>
        <v>1.9467592592592595E-2</v>
      </c>
      <c r="Q19" s="21">
        <f>P19</f>
        <v>1.9467592592592595E-2</v>
      </c>
      <c r="R19" s="18">
        <f t="shared" si="1"/>
        <v>4</v>
      </c>
      <c r="S19" s="100">
        <f>O21</f>
        <v>6.8599537037037042E-2</v>
      </c>
      <c r="T19" s="124">
        <f>IF(OR(I19=AC$3,I20=AC$3,I21=AC$3),"",S19)</f>
        <v>6.8599537037037042E-2</v>
      </c>
      <c r="U19" s="121">
        <f>IF(OR(R19="DISC",R20="DISC",R21="DISC"),"DISC",RANK(T19,T$4:T$31736,1))</f>
        <v>6</v>
      </c>
    </row>
    <row r="20" spans="1:21" ht="15" customHeight="1" x14ac:dyDescent="0.25">
      <c r="A20" s="149"/>
      <c r="B20" s="32" t="s">
        <v>72</v>
      </c>
      <c r="C20" s="98"/>
      <c r="D20" s="5">
        <f t="shared" ref="D20:D21" si="13">O19</f>
        <v>1.9467592592592595E-2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45">
        <f t="shared" si="3"/>
        <v>1</v>
      </c>
      <c r="O20" s="10">
        <v>4.2777777777777776E-2</v>
      </c>
      <c r="P20" s="25">
        <f t="shared" si="0"/>
        <v>2.331018518518518E-2</v>
      </c>
      <c r="Q20" s="25">
        <f t="shared" ref="Q20:Q21" si="14">P20</f>
        <v>2.331018518518518E-2</v>
      </c>
      <c r="R20" s="19">
        <f t="shared" si="1"/>
        <v>18</v>
      </c>
      <c r="S20" s="101"/>
      <c r="T20" s="125"/>
      <c r="U20" s="122"/>
    </row>
    <row r="21" spans="1:21" ht="15.75" customHeight="1" thickBot="1" x14ac:dyDescent="0.3">
      <c r="A21" s="150"/>
      <c r="B21" s="60" t="s">
        <v>73</v>
      </c>
      <c r="C21" s="138"/>
      <c r="D21" s="6">
        <f t="shared" si="13"/>
        <v>4.2777777777777776E-2</v>
      </c>
      <c r="E21" s="14">
        <v>6</v>
      </c>
      <c r="F21" s="14">
        <v>0</v>
      </c>
      <c r="G21" s="14">
        <v>2</v>
      </c>
      <c r="H21" s="14">
        <v>0</v>
      </c>
      <c r="I21" s="14">
        <v>0</v>
      </c>
      <c r="J21" s="14">
        <v>0</v>
      </c>
      <c r="K21" s="14">
        <v>1</v>
      </c>
      <c r="L21" s="14">
        <v>0</v>
      </c>
      <c r="M21" s="14">
        <v>0</v>
      </c>
      <c r="N21" s="46">
        <f t="shared" si="3"/>
        <v>9</v>
      </c>
      <c r="O21" s="11">
        <v>6.8599537037037042E-2</v>
      </c>
      <c r="P21" s="28">
        <f t="shared" si="0"/>
        <v>2.5821759259259267E-2</v>
      </c>
      <c r="Q21" s="28">
        <f t="shared" si="14"/>
        <v>2.5821759259259267E-2</v>
      </c>
      <c r="R21" s="20">
        <f t="shared" si="1"/>
        <v>23</v>
      </c>
      <c r="S21" s="102"/>
      <c r="T21" s="126"/>
      <c r="U21" s="123"/>
    </row>
    <row r="22" spans="1:21" ht="15" customHeight="1" x14ac:dyDescent="0.25">
      <c r="A22" s="148">
        <v>111</v>
      </c>
      <c r="B22" s="64" t="s">
        <v>74</v>
      </c>
      <c r="C22" s="142" t="s">
        <v>75</v>
      </c>
      <c r="D22" s="7">
        <v>0</v>
      </c>
      <c r="E22" s="12">
        <v>1</v>
      </c>
      <c r="F22" s="12">
        <v>1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2</v>
      </c>
      <c r="N22" s="47">
        <f t="shared" si="3"/>
        <v>5</v>
      </c>
      <c r="O22" s="7">
        <v>2.6249999999999999E-2</v>
      </c>
      <c r="P22" s="21">
        <f t="shared" si="0"/>
        <v>2.6249999999999999E-2</v>
      </c>
      <c r="Q22" s="21">
        <f>P22</f>
        <v>2.6249999999999999E-2</v>
      </c>
      <c r="R22" s="18">
        <f t="shared" si="1"/>
        <v>24</v>
      </c>
      <c r="S22" s="100">
        <f>O24</f>
        <v>7.1249999999999994E-2</v>
      </c>
      <c r="T22" s="124">
        <f>IF(OR(I22=AC$3,I23=AC$3,I24=AC$3),"",S22)</f>
        <v>7.1249999999999994E-2</v>
      </c>
      <c r="U22" s="121">
        <f>IF(OR(R22="DISC",R23="DISC",R24="DISC"),"DISC",RANK(T22,T$4:T$31736,1))</f>
        <v>7</v>
      </c>
    </row>
    <row r="23" spans="1:21" ht="15" customHeight="1" x14ac:dyDescent="0.25">
      <c r="A23" s="149"/>
      <c r="B23" s="58" t="s">
        <v>76</v>
      </c>
      <c r="C23" s="143"/>
      <c r="D23" s="5">
        <f t="shared" ref="D23:D24" si="15">O22</f>
        <v>2.6249999999999999E-2</v>
      </c>
      <c r="E23" s="13">
        <v>0</v>
      </c>
      <c r="F23" s="13">
        <v>0</v>
      </c>
      <c r="G23" s="13">
        <v>2</v>
      </c>
      <c r="H23" s="13">
        <v>0</v>
      </c>
      <c r="I23" s="13">
        <v>0</v>
      </c>
      <c r="J23" s="13">
        <v>0</v>
      </c>
      <c r="K23" s="13">
        <v>2</v>
      </c>
      <c r="L23" s="13">
        <v>2</v>
      </c>
      <c r="M23" s="13">
        <v>2</v>
      </c>
      <c r="N23" s="45">
        <f t="shared" si="3"/>
        <v>8</v>
      </c>
      <c r="O23" s="10">
        <v>4.8402777777777774E-2</v>
      </c>
      <c r="P23" s="25">
        <f t="shared" si="0"/>
        <v>2.2152777777777775E-2</v>
      </c>
      <c r="Q23" s="25">
        <f t="shared" ref="Q23:Q24" si="16">P23</f>
        <v>2.2152777777777775E-2</v>
      </c>
      <c r="R23" s="19">
        <f t="shared" si="1"/>
        <v>14</v>
      </c>
      <c r="S23" s="101"/>
      <c r="T23" s="125"/>
      <c r="U23" s="122"/>
    </row>
    <row r="24" spans="1:21" ht="15.75" customHeight="1" thickBot="1" x14ac:dyDescent="0.3">
      <c r="A24" s="150"/>
      <c r="B24" s="33" t="s">
        <v>77</v>
      </c>
      <c r="C24" s="144"/>
      <c r="D24" s="6">
        <f t="shared" si="15"/>
        <v>4.8402777777777774E-2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</v>
      </c>
      <c r="N24" s="46">
        <f t="shared" si="3"/>
        <v>2</v>
      </c>
      <c r="O24" s="11">
        <v>7.1249999999999994E-2</v>
      </c>
      <c r="P24" s="28">
        <f t="shared" si="0"/>
        <v>2.284722222222222E-2</v>
      </c>
      <c r="Q24" s="28">
        <f t="shared" si="16"/>
        <v>2.284722222222222E-2</v>
      </c>
      <c r="R24" s="20">
        <f t="shared" si="1"/>
        <v>17</v>
      </c>
      <c r="S24" s="102"/>
      <c r="T24" s="126"/>
      <c r="U24" s="123"/>
    </row>
    <row r="25" spans="1:21" ht="15" customHeight="1" x14ac:dyDescent="0.25">
      <c r="A25" s="148">
        <v>109</v>
      </c>
      <c r="B25" s="64" t="s">
        <v>78</v>
      </c>
      <c r="C25" s="97" t="s">
        <v>37</v>
      </c>
      <c r="D25" s="7">
        <v>0</v>
      </c>
      <c r="E25" s="12">
        <v>6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2</v>
      </c>
      <c r="N25" s="47">
        <f t="shared" si="3"/>
        <v>8</v>
      </c>
      <c r="O25" s="7">
        <v>2.9837962962962965E-2</v>
      </c>
      <c r="P25" s="21">
        <f t="shared" si="0"/>
        <v>2.9837962962962965E-2</v>
      </c>
      <c r="Q25" s="21">
        <f>P25</f>
        <v>2.9837962962962965E-2</v>
      </c>
      <c r="R25" s="18">
        <f t="shared" si="1"/>
        <v>26</v>
      </c>
      <c r="S25" s="100">
        <f>O27</f>
        <v>8.216435185185185E-2</v>
      </c>
      <c r="T25" s="124">
        <f>IF(OR(I25=AC$3,I26=AC$3,I27=AC$3),"",S25)</f>
        <v>8.216435185185185E-2</v>
      </c>
      <c r="U25" s="121">
        <f>IF(OR(R25="DISC",R26="DISC",R27="DISC"),"DISC",RANK(T25,T$4:T$31736,1))</f>
        <v>8</v>
      </c>
    </row>
    <row r="26" spans="1:21" ht="15" customHeight="1" x14ac:dyDescent="0.25">
      <c r="A26" s="149"/>
      <c r="B26" s="32" t="s">
        <v>90</v>
      </c>
      <c r="C26" s="98"/>
      <c r="D26" s="5">
        <f t="shared" ref="D26:D27" si="17">O25</f>
        <v>2.9837962962962965E-2</v>
      </c>
      <c r="E26" s="13">
        <v>1</v>
      </c>
      <c r="F26" s="13">
        <v>1</v>
      </c>
      <c r="G26" s="13">
        <v>2</v>
      </c>
      <c r="H26" s="13">
        <v>0</v>
      </c>
      <c r="I26" s="13">
        <v>0</v>
      </c>
      <c r="J26" s="13">
        <v>2</v>
      </c>
      <c r="K26" s="13">
        <v>0</v>
      </c>
      <c r="L26" s="13">
        <v>1</v>
      </c>
      <c r="M26" s="13">
        <v>1</v>
      </c>
      <c r="N26" s="45">
        <f t="shared" si="3"/>
        <v>8</v>
      </c>
      <c r="O26" s="10">
        <v>5.7222222222222223E-2</v>
      </c>
      <c r="P26" s="25">
        <f t="shared" si="0"/>
        <v>2.7384259259259257E-2</v>
      </c>
      <c r="Q26" s="25">
        <f t="shared" ref="Q26:Q27" si="18">P26</f>
        <v>2.7384259259259257E-2</v>
      </c>
      <c r="R26" s="19">
        <f t="shared" si="1"/>
        <v>25</v>
      </c>
      <c r="S26" s="101"/>
      <c r="T26" s="125"/>
      <c r="U26" s="122"/>
    </row>
    <row r="27" spans="1:21" ht="15.75" customHeight="1" thickBot="1" x14ac:dyDescent="0.3">
      <c r="A27" s="150"/>
      <c r="B27" s="62" t="s">
        <v>79</v>
      </c>
      <c r="C27" s="138"/>
      <c r="D27" s="6">
        <f t="shared" si="17"/>
        <v>5.7222222222222223E-2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2</v>
      </c>
      <c r="L27" s="14">
        <v>0</v>
      </c>
      <c r="M27" s="14">
        <v>3</v>
      </c>
      <c r="N27" s="46">
        <f t="shared" si="3"/>
        <v>6</v>
      </c>
      <c r="O27" s="11">
        <v>8.216435185185185E-2</v>
      </c>
      <c r="P27" s="28">
        <f t="shared" si="0"/>
        <v>2.4942129629629627E-2</v>
      </c>
      <c r="Q27" s="28">
        <f t="shared" si="18"/>
        <v>2.4942129629629627E-2</v>
      </c>
      <c r="R27" s="20">
        <f t="shared" si="1"/>
        <v>21</v>
      </c>
      <c r="S27" s="102"/>
      <c r="T27" s="126"/>
      <c r="U27" s="123"/>
    </row>
    <row r="28" spans="1:21" ht="15" customHeight="1" x14ac:dyDescent="0.25">
      <c r="A28" s="148">
        <v>103</v>
      </c>
      <c r="B28" s="64" t="s">
        <v>80</v>
      </c>
      <c r="C28" s="142" t="s">
        <v>41</v>
      </c>
      <c r="D28" s="7">
        <v>0</v>
      </c>
      <c r="E28" s="12">
        <v>1</v>
      </c>
      <c r="F28" s="12">
        <v>0</v>
      </c>
      <c r="G28" s="12">
        <v>1</v>
      </c>
      <c r="H28" s="12">
        <v>0</v>
      </c>
      <c r="I28" s="12" t="s">
        <v>14</v>
      </c>
      <c r="J28" s="12">
        <v>0</v>
      </c>
      <c r="K28" s="12">
        <v>0</v>
      </c>
      <c r="L28" s="12">
        <v>0</v>
      </c>
      <c r="M28" s="12">
        <v>2</v>
      </c>
      <c r="N28" s="47">
        <f t="shared" si="3"/>
        <v>4</v>
      </c>
      <c r="O28" s="48">
        <v>0.13541666666666666</v>
      </c>
      <c r="P28" s="49">
        <f t="shared" si="0"/>
        <v>0.13541666666666666</v>
      </c>
      <c r="Q28" s="49">
        <f>P28</f>
        <v>0.13541666666666666</v>
      </c>
      <c r="R28" s="50" t="str">
        <f t="shared" si="1"/>
        <v>DISC</v>
      </c>
      <c r="S28" s="135">
        <f>O30</f>
        <v>0.21875</v>
      </c>
      <c r="T28" s="151" t="str">
        <f>IF(OR(I28=AC$3,I29=AC$3,I30=AC$3),"",S28)</f>
        <v/>
      </c>
      <c r="U28" s="121" t="s">
        <v>51</v>
      </c>
    </row>
    <row r="29" spans="1:21" ht="15" customHeight="1" x14ac:dyDescent="0.25">
      <c r="A29" s="149"/>
      <c r="B29" s="32" t="s">
        <v>81</v>
      </c>
      <c r="C29" s="143"/>
      <c r="D29" s="5">
        <f t="shared" ref="D29:D30" si="19">O28</f>
        <v>0.13541666666666666</v>
      </c>
      <c r="E29" s="13"/>
      <c r="F29" s="13"/>
      <c r="G29" s="13"/>
      <c r="H29" s="13"/>
      <c r="I29" s="13"/>
      <c r="J29" s="13"/>
      <c r="K29" s="13"/>
      <c r="L29" s="13"/>
      <c r="M29" s="13"/>
      <c r="N29" s="45">
        <f t="shared" si="3"/>
        <v>0</v>
      </c>
      <c r="O29" s="37">
        <v>0.17708333333333334</v>
      </c>
      <c r="P29" s="38">
        <f t="shared" si="0"/>
        <v>4.1666666666666685E-2</v>
      </c>
      <c r="Q29" s="38">
        <f t="shared" ref="Q29:Q30" si="20">P29</f>
        <v>4.1666666666666685E-2</v>
      </c>
      <c r="R29" s="41">
        <f t="shared" si="1"/>
        <v>28</v>
      </c>
      <c r="S29" s="136"/>
      <c r="T29" s="152"/>
      <c r="U29" s="122"/>
    </row>
    <row r="30" spans="1:21" ht="15.75" customHeight="1" thickBot="1" x14ac:dyDescent="0.3">
      <c r="A30" s="150"/>
      <c r="B30" s="62" t="s">
        <v>82</v>
      </c>
      <c r="C30" s="144"/>
      <c r="D30" s="6">
        <f t="shared" si="19"/>
        <v>0.17708333333333334</v>
      </c>
      <c r="E30" s="14"/>
      <c r="F30" s="14"/>
      <c r="G30" s="14"/>
      <c r="H30" s="14"/>
      <c r="I30" s="14"/>
      <c r="J30" s="14"/>
      <c r="K30" s="14"/>
      <c r="L30" s="14"/>
      <c r="M30" s="14"/>
      <c r="N30" s="46">
        <f t="shared" si="3"/>
        <v>0</v>
      </c>
      <c r="O30" s="39">
        <v>0.21875</v>
      </c>
      <c r="P30" s="40">
        <f t="shared" si="0"/>
        <v>4.1666666666666657E-2</v>
      </c>
      <c r="Q30" s="40">
        <f t="shared" si="20"/>
        <v>4.1666666666666657E-2</v>
      </c>
      <c r="R30" s="42">
        <f t="shared" si="1"/>
        <v>27</v>
      </c>
      <c r="S30" s="137"/>
      <c r="T30" s="153"/>
      <c r="U30" s="123"/>
    </row>
    <row r="31" spans="1:21" ht="15" customHeight="1" x14ac:dyDescent="0.25">
      <c r="A31" s="148">
        <v>104</v>
      </c>
      <c r="B31" s="34" t="s">
        <v>83</v>
      </c>
      <c r="C31" s="142" t="s">
        <v>84</v>
      </c>
      <c r="D31" s="7">
        <v>0</v>
      </c>
      <c r="E31" s="12">
        <v>0</v>
      </c>
      <c r="F31" s="12">
        <v>1</v>
      </c>
      <c r="G31" s="12">
        <v>1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2</v>
      </c>
      <c r="N31" s="47">
        <f t="shared" si="3"/>
        <v>4</v>
      </c>
      <c r="O31" s="7">
        <v>2.1712962962962962E-2</v>
      </c>
      <c r="P31" s="21">
        <f t="shared" si="0"/>
        <v>2.1712962962962962E-2</v>
      </c>
      <c r="Q31" s="21">
        <f>P31</f>
        <v>2.1712962962962962E-2</v>
      </c>
      <c r="R31" s="18">
        <f t="shared" si="1"/>
        <v>12</v>
      </c>
      <c r="S31" s="135">
        <f>O33</f>
        <v>0.20972222222222223</v>
      </c>
      <c r="T31" s="151">
        <f>IF(OR(I31=AC$3,I32=AC$3,I33=AC$3),"",S31)</f>
        <v>0.20972222222222223</v>
      </c>
      <c r="U31" s="121" t="s">
        <v>51</v>
      </c>
    </row>
    <row r="32" spans="1:21" ht="15" customHeight="1" x14ac:dyDescent="0.25">
      <c r="A32" s="149"/>
      <c r="B32" s="59" t="s">
        <v>85</v>
      </c>
      <c r="C32" s="143"/>
      <c r="D32" s="5">
        <f t="shared" ref="D32:D33" si="21">O31</f>
        <v>2.1712962962962962E-2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 t="s">
        <v>14</v>
      </c>
      <c r="L32" s="13">
        <v>0</v>
      </c>
      <c r="M32" s="13">
        <v>1</v>
      </c>
      <c r="N32" s="45">
        <f t="shared" si="3"/>
        <v>2</v>
      </c>
      <c r="O32" s="37">
        <v>0.1673611111111111</v>
      </c>
      <c r="P32" s="38">
        <f t="shared" si="0"/>
        <v>0.14564814814814814</v>
      </c>
      <c r="Q32" s="38">
        <f t="shared" ref="Q32:Q33" si="22">P32</f>
        <v>0.14564814814814814</v>
      </c>
      <c r="R32" s="41" t="str">
        <f t="shared" si="1"/>
        <v>DISC</v>
      </c>
      <c r="S32" s="136"/>
      <c r="T32" s="152"/>
      <c r="U32" s="122"/>
    </row>
    <row r="33" spans="1:21" ht="15.75" customHeight="1" thickBot="1" x14ac:dyDescent="0.3">
      <c r="A33" s="150"/>
      <c r="B33" s="62" t="s">
        <v>86</v>
      </c>
      <c r="C33" s="144"/>
      <c r="D33" s="6">
        <f t="shared" si="21"/>
        <v>0.1673611111111111</v>
      </c>
      <c r="E33" s="14"/>
      <c r="F33" s="14"/>
      <c r="G33" s="14"/>
      <c r="H33" s="14"/>
      <c r="I33" s="14"/>
      <c r="J33" s="14"/>
      <c r="K33" s="14"/>
      <c r="L33" s="14"/>
      <c r="M33" s="14"/>
      <c r="N33" s="46">
        <f t="shared" si="3"/>
        <v>0</v>
      </c>
      <c r="O33" s="39">
        <v>0.20972222222222223</v>
      </c>
      <c r="P33" s="40">
        <f t="shared" si="0"/>
        <v>4.2361111111111127E-2</v>
      </c>
      <c r="Q33" s="40">
        <f t="shared" si="22"/>
        <v>4.2361111111111127E-2</v>
      </c>
      <c r="R33" s="42">
        <f t="shared" si="1"/>
        <v>29</v>
      </c>
      <c r="S33" s="137"/>
      <c r="T33" s="153"/>
      <c r="U33" s="123"/>
    </row>
    <row r="34" spans="1:21" ht="15" customHeight="1" x14ac:dyDescent="0.25">
      <c r="A34" s="148">
        <v>108</v>
      </c>
      <c r="B34" s="34" t="s">
        <v>87</v>
      </c>
      <c r="C34" s="97" t="s">
        <v>37</v>
      </c>
      <c r="D34" s="7">
        <v>0</v>
      </c>
      <c r="E34" s="12">
        <v>0</v>
      </c>
      <c r="F34" s="12">
        <v>0</v>
      </c>
      <c r="G34" s="12">
        <v>1</v>
      </c>
      <c r="H34" s="12">
        <v>0</v>
      </c>
      <c r="I34" s="12">
        <v>0</v>
      </c>
      <c r="J34" s="12">
        <v>0</v>
      </c>
      <c r="K34" s="12">
        <v>2</v>
      </c>
      <c r="L34" s="12">
        <v>1</v>
      </c>
      <c r="M34" s="12">
        <v>1</v>
      </c>
      <c r="N34" s="47">
        <f t="shared" si="3"/>
        <v>5</v>
      </c>
      <c r="O34" s="7">
        <v>2.2314814814814815E-2</v>
      </c>
      <c r="P34" s="21">
        <f t="shared" si="0"/>
        <v>2.2314814814814815E-2</v>
      </c>
      <c r="Q34" s="21">
        <f>P34</f>
        <v>2.2314814814814815E-2</v>
      </c>
      <c r="R34" s="18">
        <f t="shared" si="1"/>
        <v>15</v>
      </c>
      <c r="S34" s="135">
        <f>O36</f>
        <v>0.23680555555555557</v>
      </c>
      <c r="T34" s="151">
        <f>IF(OR(I34=AC$3,I35=AC$3,I36=AC$3),"",S34)</f>
        <v>0.23680555555555557</v>
      </c>
      <c r="U34" s="121" t="s">
        <v>51</v>
      </c>
    </row>
    <row r="35" spans="1:21" ht="15" customHeight="1" x14ac:dyDescent="0.25">
      <c r="A35" s="149"/>
      <c r="B35" s="58" t="s">
        <v>88</v>
      </c>
      <c r="C35" s="98"/>
      <c r="D35" s="5">
        <f t="shared" ref="D35:D36" si="23">O34</f>
        <v>2.2314814814814815E-2</v>
      </c>
      <c r="E35" s="13">
        <v>0</v>
      </c>
      <c r="F35" s="13">
        <v>0</v>
      </c>
      <c r="G35" s="13">
        <v>1</v>
      </c>
      <c r="H35" s="13">
        <v>0</v>
      </c>
      <c r="I35" s="13">
        <v>0</v>
      </c>
      <c r="J35" s="13">
        <v>0</v>
      </c>
      <c r="K35" s="13" t="s">
        <v>14</v>
      </c>
      <c r="L35" s="13">
        <v>0</v>
      </c>
      <c r="M35" s="13">
        <v>1</v>
      </c>
      <c r="N35" s="45">
        <f t="shared" si="3"/>
        <v>2</v>
      </c>
      <c r="O35" s="37">
        <v>0.1875</v>
      </c>
      <c r="P35" s="38">
        <f t="shared" si="0"/>
        <v>0.16518518518518518</v>
      </c>
      <c r="Q35" s="38">
        <f t="shared" ref="Q35:Q36" si="24">P35</f>
        <v>0.16518518518518518</v>
      </c>
      <c r="R35" s="41" t="str">
        <f t="shared" si="1"/>
        <v>DISC</v>
      </c>
      <c r="S35" s="136"/>
      <c r="T35" s="152"/>
      <c r="U35" s="122"/>
    </row>
    <row r="36" spans="1:21" ht="15.75" customHeight="1" thickBot="1" x14ac:dyDescent="0.3">
      <c r="A36" s="150"/>
      <c r="B36" s="60" t="s">
        <v>89</v>
      </c>
      <c r="C36" s="138"/>
      <c r="D36" s="6">
        <f t="shared" si="23"/>
        <v>0.1875</v>
      </c>
      <c r="E36" s="14"/>
      <c r="F36" s="14"/>
      <c r="G36" s="14"/>
      <c r="H36" s="14"/>
      <c r="I36" s="14"/>
      <c r="J36" s="14"/>
      <c r="K36" s="14"/>
      <c r="L36" s="14"/>
      <c r="M36" s="14"/>
      <c r="N36" s="46">
        <f t="shared" si="3"/>
        <v>0</v>
      </c>
      <c r="O36" s="39">
        <v>0.23680555555555557</v>
      </c>
      <c r="P36" s="40">
        <f t="shared" si="0"/>
        <v>4.9305555555555575E-2</v>
      </c>
      <c r="Q36" s="40">
        <f t="shared" si="24"/>
        <v>4.9305555555555575E-2</v>
      </c>
      <c r="R36" s="42">
        <f t="shared" si="1"/>
        <v>30</v>
      </c>
      <c r="S36" s="137"/>
      <c r="T36" s="153"/>
      <c r="U36" s="123"/>
    </row>
    <row r="37" spans="1:21" x14ac:dyDescent="0.25">
      <c r="A37" s="51"/>
      <c r="B37" s="52"/>
      <c r="C37" s="53"/>
    </row>
  </sheetData>
  <sheetProtection selectLockedCells="1"/>
  <mergeCells count="76">
    <mergeCell ref="A34:A36"/>
    <mergeCell ref="C34:C36"/>
    <mergeCell ref="S34:S36"/>
    <mergeCell ref="T34:T36"/>
    <mergeCell ref="U34:U36"/>
    <mergeCell ref="A31:A33"/>
    <mergeCell ref="C31:C33"/>
    <mergeCell ref="S31:S33"/>
    <mergeCell ref="T31:T33"/>
    <mergeCell ref="U31:U33"/>
    <mergeCell ref="A28:A30"/>
    <mergeCell ref="C28:C30"/>
    <mergeCell ref="S28:S30"/>
    <mergeCell ref="T28:T30"/>
    <mergeCell ref="U28:U30"/>
    <mergeCell ref="A25:A27"/>
    <mergeCell ref="C25:C27"/>
    <mergeCell ref="S25:S27"/>
    <mergeCell ref="T25:T27"/>
    <mergeCell ref="U25:U27"/>
    <mergeCell ref="A22:A24"/>
    <mergeCell ref="C22:C24"/>
    <mergeCell ref="S22:S24"/>
    <mergeCell ref="T22:T24"/>
    <mergeCell ref="U22:U24"/>
    <mergeCell ref="A19:A21"/>
    <mergeCell ref="C19:C21"/>
    <mergeCell ref="S19:S21"/>
    <mergeCell ref="T19:T21"/>
    <mergeCell ref="U19:U21"/>
    <mergeCell ref="A16:A18"/>
    <mergeCell ref="C16:C18"/>
    <mergeCell ref="S16:S18"/>
    <mergeCell ref="T16:T18"/>
    <mergeCell ref="U16:U18"/>
    <mergeCell ref="A13:A15"/>
    <mergeCell ref="C13:C15"/>
    <mergeCell ref="S13:S15"/>
    <mergeCell ref="T13:T15"/>
    <mergeCell ref="U13:U15"/>
    <mergeCell ref="A10:A12"/>
    <mergeCell ref="C10:C12"/>
    <mergeCell ref="S10:S12"/>
    <mergeCell ref="T10:T12"/>
    <mergeCell ref="U10:U12"/>
    <mergeCell ref="T7:T9"/>
    <mergeCell ref="U4:U6"/>
    <mergeCell ref="L2:M2"/>
    <mergeCell ref="E1:M1"/>
    <mergeCell ref="S7:S9"/>
    <mergeCell ref="U7:U9"/>
    <mergeCell ref="F2:F3"/>
    <mergeCell ref="G2:G3"/>
    <mergeCell ref="H2:H3"/>
    <mergeCell ref="J2:J3"/>
    <mergeCell ref="K2:K3"/>
    <mergeCell ref="T1:T3"/>
    <mergeCell ref="T4:T6"/>
    <mergeCell ref="N1:N3"/>
    <mergeCell ref="U1:U3"/>
    <mergeCell ref="S1:S3"/>
    <mergeCell ref="R1:R3"/>
    <mergeCell ref="A4:A6"/>
    <mergeCell ref="C4:C6"/>
    <mergeCell ref="S4:S6"/>
    <mergeCell ref="A7:A9"/>
    <mergeCell ref="C7:C9"/>
    <mergeCell ref="A1:A3"/>
    <mergeCell ref="C1:C3"/>
    <mergeCell ref="D1:D3"/>
    <mergeCell ref="B2:B3"/>
    <mergeCell ref="Q1:Q3"/>
    <mergeCell ref="E2:E3"/>
    <mergeCell ref="I2:I3"/>
    <mergeCell ref="O1:O3"/>
    <mergeCell ref="P1:P3"/>
  </mergeCells>
  <dataValidations xWindow="412" yWindow="334" count="5">
    <dataValidation type="whole" operator="greaterThanOrEqual" allowBlank="1" showInputMessage="1" showErrorMessage="1" sqref="G4:H36 E4:E36 J4:J36 L4:M36">
      <formula1>0</formula1>
    </dataValidation>
    <dataValidation type="list" operator="greaterThanOrEqual" allowBlank="1" showInputMessage="1" showErrorMessage="1" sqref="I4:I36">
      <formula1>$AC$1:$AC$3</formula1>
    </dataValidation>
    <dataValidation type="time" operator="greaterThanOrEqual" allowBlank="1" showInputMessage="1" showErrorMessage="1" prompt="čas jednotlivce v cíli" sqref="O4:O36">
      <formula1>D4</formula1>
    </dataValidation>
    <dataValidation type="list" operator="greaterThanOrEqual" allowBlank="1" showInputMessage="1" showErrorMessage="1" sqref="K4:K36">
      <formula1>$AD$1:$AD$4</formula1>
    </dataValidation>
    <dataValidation operator="greaterThanOrEqual" allowBlank="1" showInputMessage="1" showErrorMessage="1" prompt="čas jednotlivce v cíli" sqref="N4:N36"/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MČR štafety 2013</vt:lpstr>
      <vt:lpstr>ŽÁKYNĚ</vt:lpstr>
      <vt:lpstr>ŽÁCI</vt:lpstr>
      <vt:lpstr>ŽENY</vt:lpstr>
      <vt:lpstr>MUŽI</vt:lpstr>
    </vt:vector>
  </TitlesOfParts>
  <Company>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</dc:creator>
  <cp:lastModifiedBy>Peter Vaněk</cp:lastModifiedBy>
  <cp:lastPrinted>2011-09-17T11:20:28Z</cp:lastPrinted>
  <dcterms:created xsi:type="dcterms:W3CDTF">2011-09-13T18:59:04Z</dcterms:created>
  <dcterms:modified xsi:type="dcterms:W3CDTF">2013-10-06T20:15:44Z</dcterms:modified>
</cp:coreProperties>
</file>